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locosportswear.sharepoint.com/sites/LOCOSPORTSWEARPTYLTD/Shared Documents/Production/Order Forms/2024 Order Forms/RDFNL/"/>
    </mc:Choice>
  </mc:AlternateContent>
  <xr:revisionPtr revIDLastSave="148" documentId="8_{6E2EB389-1248-4BE8-96F2-340BA23A73BA}" xr6:coauthVersionLast="47" xr6:coauthVersionMax="47" xr10:uidLastSave="{08B3BF62-E56C-4D11-8FBF-B639BA9E1345}"/>
  <bookViews>
    <workbookView xWindow="-108" yWindow="-108" windowWidth="23256" windowHeight="12456" firstSheet="1" activeTab="1" xr2:uid="{00000000-000D-0000-FFFF-FFFF00000000}"/>
  </bookViews>
  <sheets>
    <sheet name="RawData" sheetId="3" state="veryHidden" r:id="rId1"/>
    <sheet name="CustomerOrder" sheetId="1" r:id="rId2"/>
    <sheet name="FactoryOrder" sheetId="2" r:id="rId3"/>
  </sheets>
  <definedNames>
    <definedName name="CLUB">RawData!$C$20:$C$49</definedName>
    <definedName name="DESIGN">RawData!$A$11:$A$34</definedName>
    <definedName name="FABRIC">RawData!$C$11:$D$17</definedName>
    <definedName name="ITEMCODE">RawData!$A$2:$B$8</definedName>
    <definedName name="PRICELS">RawData!$C$62:$D$68</definedName>
    <definedName name="PRICESS">RawData!$C$52:$D$58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1" l="1"/>
  <c r="D28" i="1" s="1"/>
  <c r="H27" i="1"/>
  <c r="C9" i="2" l="1"/>
  <c r="H32" i="2" l="1"/>
  <c r="G32" i="2"/>
  <c r="F32" i="2"/>
  <c r="E32" i="2"/>
  <c r="D32" i="2"/>
  <c r="C32" i="2"/>
  <c r="H31" i="2"/>
  <c r="H38" i="2"/>
  <c r="G38" i="2"/>
  <c r="F38" i="2"/>
  <c r="E38" i="2"/>
  <c r="D38" i="2"/>
  <c r="C38" i="2"/>
  <c r="H37" i="2"/>
  <c r="B37" i="2"/>
  <c r="B31" i="2"/>
  <c r="B38" i="2"/>
  <c r="K36" i="2"/>
  <c r="J36" i="2"/>
  <c r="I36" i="2"/>
  <c r="H36" i="2"/>
  <c r="G36" i="2"/>
  <c r="F36" i="2"/>
  <c r="E36" i="2"/>
  <c r="D36" i="2"/>
  <c r="C36" i="2"/>
  <c r="B36" i="2"/>
  <c r="B32" i="2"/>
  <c r="K30" i="2"/>
  <c r="J30" i="2"/>
  <c r="I30" i="2"/>
  <c r="H30" i="2"/>
  <c r="G30" i="2"/>
  <c r="F30" i="2"/>
  <c r="E30" i="2"/>
  <c r="D30" i="2"/>
  <c r="C30" i="2"/>
  <c r="B30" i="2"/>
  <c r="A18" i="1"/>
  <c r="K35" i="2" s="1"/>
  <c r="A17" i="1"/>
  <c r="J35" i="2" s="1"/>
  <c r="A16" i="1"/>
  <c r="I35" i="2" s="1"/>
  <c r="A15" i="1"/>
  <c r="H35" i="2" s="1"/>
  <c r="A14" i="1"/>
  <c r="G35" i="2" s="1"/>
  <c r="A13" i="1"/>
  <c r="F29" i="2" s="1"/>
  <c r="A12" i="1"/>
  <c r="E35" i="2" s="1"/>
  <c r="A11" i="1"/>
  <c r="D35" i="2" s="1"/>
  <c r="A10" i="1"/>
  <c r="C35" i="2" s="1"/>
  <c r="A9" i="1"/>
  <c r="B35" i="2" s="1"/>
  <c r="L38" i="2" l="1"/>
  <c r="L32" i="2"/>
  <c r="J29" i="2"/>
  <c r="B29" i="2"/>
  <c r="F35" i="2"/>
  <c r="C29" i="2"/>
  <c r="G29" i="2"/>
  <c r="K29" i="2"/>
  <c r="D29" i="2"/>
  <c r="H29" i="2"/>
  <c r="E29" i="2"/>
  <c r="I29" i="2"/>
  <c r="L36" i="2"/>
  <c r="L30" i="2"/>
  <c r="C4" i="2"/>
  <c r="C3" i="2"/>
  <c r="C11" i="2"/>
  <c r="C16" i="2" s="1"/>
  <c r="C12" i="2" l="1"/>
  <c r="L33" i="2"/>
  <c r="L39" i="2"/>
  <c r="I26" i="1"/>
  <c r="E26" i="1"/>
  <c r="H28" i="1" s="1"/>
  <c r="H29" i="1" s="1"/>
  <c r="L41" i="2" l="1"/>
</calcChain>
</file>

<file path=xl/sharedStrings.xml><?xml version="1.0" encoding="utf-8"?>
<sst xmlns="http://schemas.openxmlformats.org/spreadsheetml/2006/main" count="212" uniqueCount="144">
  <si>
    <t>ITEM</t>
  </si>
  <si>
    <t>CODE</t>
  </si>
  <si>
    <t>[FROM LIST]</t>
  </si>
  <si>
    <t>N/A</t>
  </si>
  <si>
    <t>LSC101</t>
  </si>
  <si>
    <t>LSC103</t>
  </si>
  <si>
    <t>LSC104</t>
  </si>
  <si>
    <t>LSC105</t>
  </si>
  <si>
    <t>Other</t>
  </si>
  <si>
    <t>DESIGN</t>
  </si>
  <si>
    <t>Home</t>
  </si>
  <si>
    <t>Clash</t>
  </si>
  <si>
    <t>ANZAC</t>
  </si>
  <si>
    <t>Indigenous</t>
  </si>
  <si>
    <t>Charity</t>
  </si>
  <si>
    <t>Senior</t>
  </si>
  <si>
    <t>Reserves</t>
  </si>
  <si>
    <t>Junior</t>
  </si>
  <si>
    <t>Auskick</t>
  </si>
  <si>
    <t>U19</t>
  </si>
  <si>
    <t>U18</t>
  </si>
  <si>
    <t>U17</t>
  </si>
  <si>
    <t>U16</t>
  </si>
  <si>
    <t>U15</t>
  </si>
  <si>
    <t>U14</t>
  </si>
  <si>
    <t>U13</t>
  </si>
  <si>
    <t>U12</t>
  </si>
  <si>
    <t>U11</t>
  </si>
  <si>
    <t>U10</t>
  </si>
  <si>
    <t>U9</t>
  </si>
  <si>
    <t>U8</t>
  </si>
  <si>
    <t>U7</t>
  </si>
  <si>
    <t>GUERNSEY ORDER NUMBER FORM</t>
  </si>
  <si>
    <t>Customer:</t>
  </si>
  <si>
    <t>Order No:</t>
  </si>
  <si>
    <t>Contact:</t>
  </si>
  <si>
    <t>Email/Ph:</t>
  </si>
  <si>
    <t>Item:</t>
  </si>
  <si>
    <t>Design:</t>
  </si>
  <si>
    <t>NUMBERS</t>
  </si>
  <si>
    <t>Please list all numbers smallest to largest, separated by commas. Total should include numbered and blank guernseys.</t>
  </si>
  <si>
    <t>Size</t>
  </si>
  <si>
    <t>Sleeveless</t>
  </si>
  <si>
    <t>Blank</t>
  </si>
  <si>
    <t>Total</t>
  </si>
  <si>
    <t>Long Sleeve</t>
  </si>
  <si>
    <t>4Y</t>
  </si>
  <si>
    <t>6Y</t>
  </si>
  <si>
    <t>8Y</t>
  </si>
  <si>
    <t>10Y</t>
  </si>
  <si>
    <t>12Y</t>
  </si>
  <si>
    <t>14Y</t>
  </si>
  <si>
    <t>ORDER TERMS &amp; CONDITIONS</t>
  </si>
  <si>
    <t>The customer is responsible for completing and checking order forms. The form submitted to Loco for production shall be final. Orders will be made final when Loco has received both an order form and artwork approval from the customer. Cancellation of any orders after finalisation will be at the sole discretion of Loco. Loco will not be held responsible for any production errors resulting from changes requested after an order has been made final. Loco will not be held responsible for any production errors resulting from incorrectly submitted orders (including orders submitted using media other than order forms). The customer must advise Loco in writing of any products that are not compliant with the confirmed artwork and/or order form within 10 business days of delivery.</t>
  </si>
  <si>
    <t>GUERNSEY ORDER FACTORY FORM</t>
  </si>
  <si>
    <t>Misc. Notes</t>
  </si>
  <si>
    <t>Factory:</t>
  </si>
  <si>
    <t>Ref. No:</t>
  </si>
  <si>
    <t>Order Date:</t>
  </si>
  <si>
    <t>Deadline:</t>
  </si>
  <si>
    <t>PATTERN:</t>
  </si>
  <si>
    <t>SIZE CHART:</t>
  </si>
  <si>
    <t>Loco Standard</t>
  </si>
  <si>
    <t>SUB / C&amp;S:</t>
  </si>
  <si>
    <t>Sublimated</t>
  </si>
  <si>
    <t>Fabric:</t>
  </si>
  <si>
    <t>Colours:</t>
  </si>
  <si>
    <t>As per artwork</t>
  </si>
  <si>
    <t>Detail:</t>
  </si>
  <si>
    <t>Embellishment:</t>
  </si>
  <si>
    <t>Collar:</t>
  </si>
  <si>
    <t>Left Chest/Leg:</t>
  </si>
  <si>
    <t>Cuff:</t>
  </si>
  <si>
    <t>Right Chest/Leg:</t>
  </si>
  <si>
    <t>Hem:</t>
  </si>
  <si>
    <t>Front:</t>
  </si>
  <si>
    <t>Sleeve:</t>
  </si>
  <si>
    <t>Back:</t>
  </si>
  <si>
    <t>Label:</t>
  </si>
  <si>
    <t>Loco</t>
  </si>
  <si>
    <t>Left Sleeve:</t>
  </si>
  <si>
    <t>Neck Tape:</t>
  </si>
  <si>
    <t>Right Sleeve:</t>
  </si>
  <si>
    <t>Package:</t>
  </si>
  <si>
    <t>Poly Bag - Loco</t>
  </si>
  <si>
    <t>Numbers:</t>
  </si>
  <si>
    <t>Sublimated - per customer order</t>
  </si>
  <si>
    <t>Sleeveless:</t>
  </si>
  <si>
    <t>Size:</t>
  </si>
  <si>
    <t>Qty:</t>
  </si>
  <si>
    <t>Long Sleeve:</t>
  </si>
  <si>
    <t>Total Pcs</t>
  </si>
  <si>
    <t>2Y</t>
  </si>
  <si>
    <t>LSC102</t>
  </si>
  <si>
    <t>Pro Elite Football Guernsey</t>
  </si>
  <si>
    <t>Pro Football Guernsey</t>
  </si>
  <si>
    <t xml:space="preserve">Premium Football Guernsey </t>
  </si>
  <si>
    <t>Women's Football Guernsey</t>
  </si>
  <si>
    <t>Training Football Guernsey</t>
  </si>
  <si>
    <t>LSC106</t>
  </si>
  <si>
    <t>Fabric</t>
  </si>
  <si>
    <t>3/11-12 Phillip Ct
Port Melbourne VIC 3207
(03) 9645 4150</t>
  </si>
  <si>
    <t>3/11-12 Phillip Court
Port Melbourne VIC 3207
(03) 9645 4150</t>
  </si>
  <si>
    <t>J03</t>
  </si>
  <si>
    <t>J02</t>
  </si>
  <si>
    <t>J04</t>
  </si>
  <si>
    <t>CLUB</t>
  </si>
  <si>
    <t>Eynesbury FNC</t>
  </si>
  <si>
    <t>Eynesbury JFC</t>
  </si>
  <si>
    <t>Gisborne Giants FNC</t>
  </si>
  <si>
    <t>Kyneton FNC</t>
  </si>
  <si>
    <t xml:space="preserve">Diggers Rest FNC </t>
  </si>
  <si>
    <t>Lancefield FNC</t>
  </si>
  <si>
    <t>Macedon FNC</t>
  </si>
  <si>
    <t>Melton FNC</t>
  </si>
  <si>
    <t>Melton Centrals FNC</t>
  </si>
  <si>
    <t>Mt Alexander FNC</t>
  </si>
  <si>
    <t>Riddell FNC</t>
  </si>
  <si>
    <t>Romsey FNC</t>
  </si>
  <si>
    <t>Wallan FNC</t>
  </si>
  <si>
    <t>Western Rams FNC</t>
  </si>
  <si>
    <t>Woodend Hesket FNC</t>
  </si>
  <si>
    <t xml:space="preserve">Diggers Rest JFC </t>
  </si>
  <si>
    <t>Gisborne Rookies JFC</t>
  </si>
  <si>
    <t>Gisborne Giants JFC</t>
  </si>
  <si>
    <t>Kyneton JFC</t>
  </si>
  <si>
    <t>Lancefield JFC</t>
  </si>
  <si>
    <t>Macedon JFC</t>
  </si>
  <si>
    <t>Melton JFC</t>
  </si>
  <si>
    <t>Melton Centrals JFC</t>
  </si>
  <si>
    <t>Melton South JFC</t>
  </si>
  <si>
    <t>Riddells Creek JFC</t>
  </si>
  <si>
    <t>Romsey JFC</t>
  </si>
  <si>
    <t>Sunbury Kangaroos JFC</t>
  </si>
  <si>
    <t>Sunbury Lions JFC</t>
  </si>
  <si>
    <t>Per Unit</t>
  </si>
  <si>
    <t>Total Sleeveless</t>
  </si>
  <si>
    <t>Total Long Sleeve</t>
  </si>
  <si>
    <t>PPU</t>
  </si>
  <si>
    <t>Total Price</t>
  </si>
  <si>
    <t>Price (Sleeveless)</t>
  </si>
  <si>
    <t>Price (Long Sleeve)</t>
  </si>
  <si>
    <t>Reversible Football Guernsey</t>
  </si>
  <si>
    <t>Woodend Hesket JFC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</si>
</sst>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4" formatCode="_-&quot;$&quot;* #,##0.00_-;\-&quot;$&quot;* #,##0.00_-;_-&quot;$&quot;* &quot;-&quot;??_-;_-@_-"/>
  </numFmts>
  <fonts count="17" x14ac:knownFonts="1">
    <font>
      <sz val="11"/>
      <color theme="1"/>
      <name val="Calibri"/>
      <family val="2"/>
      <scheme val="minor"/>
    </font>
    <font>
      <sz val="10"/>
      <color theme="1"/>
      <name val="Century Gothic"/>
      <family val="2"/>
    </font>
    <font>
      <sz val="9"/>
      <color theme="1"/>
      <name val="Century Gothic"/>
      <family val="2"/>
    </font>
    <font>
      <sz val="8"/>
      <color theme="1"/>
      <name val="Century Gothic"/>
      <family val="2"/>
    </font>
    <font>
      <b/>
      <sz val="8"/>
      <color theme="1"/>
      <name val="Century Gothic"/>
      <family val="2"/>
    </font>
    <font>
      <b/>
      <sz val="11"/>
      <color theme="1"/>
      <name val="Century Gothic"/>
      <family val="2"/>
    </font>
    <font>
      <sz val="8"/>
      <name val="Calibri"/>
      <family val="2"/>
      <scheme val="minor"/>
    </font>
    <font>
      <b/>
      <sz val="12"/>
      <color theme="1"/>
      <name val="Century Gothic"/>
      <family val="2"/>
    </font>
    <font>
      <sz val="11"/>
      <color theme="1"/>
      <name val="Century Gothic"/>
      <family val="2"/>
    </font>
    <font>
      <b/>
      <sz val="11"/>
      <color theme="0"/>
      <name val="Century Gothic"/>
      <family val="2"/>
    </font>
    <font>
      <b/>
      <sz val="14"/>
      <color theme="0"/>
      <name val="Century Gothic"/>
      <family val="2"/>
    </font>
    <font>
      <sz val="11"/>
      <color theme="0"/>
      <name val="Century Gothic"/>
      <family val="2"/>
    </font>
    <font>
      <b/>
      <sz val="12"/>
      <color theme="0"/>
      <name val="Century Gothic"/>
      <family val="2"/>
    </font>
    <font>
      <b/>
      <sz val="10.5"/>
      <color theme="1"/>
      <name val="Century Gothic"/>
      <family val="2"/>
    </font>
    <font>
      <b/>
      <sz val="18"/>
      <color theme="0"/>
      <name val="Century Gothic"/>
      <family val="2"/>
    </font>
    <font>
      <b/>
      <sz val="16"/>
      <color theme="0"/>
      <name val="Century Gothic"/>
      <family val="2"/>
    </font>
    <font>
      <sz val="11"/>
      <color theme="1"/>
      <name val="Calibri"/>
      <family val="2"/>
      <scheme val="minor"/>
    </font>
  </fonts>
  <fills count="6">
    <fill>
      <patternFill patternType="none"/>
    </fill>
    <fill>
      <patternFill patternType="gray125"/>
    </fill>
    <fill>
      <patternFill patternType="solid">
        <fgColor rgb="FF898D8D"/>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69">
    <border>
      <left/>
      <right/>
      <top/>
      <bottom/>
      <diagonal/>
    </border>
    <border>
      <left/>
      <right/>
      <top/>
      <bottom style="medium">
        <color indexed="64"/>
      </bottom>
      <diagonal/>
    </border>
    <border>
      <left/>
      <right/>
      <top/>
      <bottom style="medium">
        <color rgb="FFDA291C"/>
      </bottom>
      <diagonal/>
    </border>
    <border>
      <left style="thin">
        <color auto="1"/>
      </left>
      <right style="thin">
        <color auto="1"/>
      </right>
      <top style="medium">
        <color rgb="FFDA291C"/>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rgb="FFDA291C"/>
      </top>
      <bottom style="thin">
        <color auto="1"/>
      </bottom>
      <diagonal/>
    </border>
    <border>
      <left style="thin">
        <color auto="1"/>
      </left>
      <right/>
      <top style="medium">
        <color rgb="FFDA291C"/>
      </top>
      <bottom style="thin">
        <color auto="1"/>
      </bottom>
      <diagonal/>
    </border>
    <border>
      <left style="thin">
        <color auto="1"/>
      </left>
      <right/>
      <top style="thin">
        <color auto="1"/>
      </top>
      <bottom style="thin">
        <color auto="1"/>
      </bottom>
      <diagonal/>
    </border>
    <border>
      <left/>
      <right style="thin">
        <color auto="1"/>
      </right>
      <top style="medium">
        <color rgb="FFDA291C"/>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medium">
        <color rgb="FFDA291C"/>
      </bottom>
      <diagonal/>
    </border>
    <border>
      <left style="medium">
        <color theme="1"/>
      </left>
      <right/>
      <top style="medium">
        <color theme="1"/>
      </top>
      <bottom style="medium">
        <color rgb="FFDA291C"/>
      </bottom>
      <diagonal/>
    </border>
    <border>
      <left/>
      <right/>
      <top style="medium">
        <color theme="1"/>
      </top>
      <bottom style="medium">
        <color rgb="FFDA291C"/>
      </bottom>
      <diagonal/>
    </border>
    <border>
      <left/>
      <right style="medium">
        <color theme="1"/>
      </right>
      <top style="medium">
        <color theme="1"/>
      </top>
      <bottom style="medium">
        <color rgb="FFDA291C"/>
      </bottom>
      <diagonal/>
    </border>
    <border>
      <left style="medium">
        <color theme="1"/>
      </left>
      <right style="thin">
        <color auto="1"/>
      </right>
      <top style="medium">
        <color rgb="FFDA291C"/>
      </top>
      <bottom style="thin">
        <color auto="1"/>
      </bottom>
      <diagonal/>
    </border>
    <border>
      <left style="medium">
        <color auto="1"/>
      </left>
      <right style="medium">
        <color theme="1"/>
      </right>
      <top style="medium">
        <color rgb="FFDA291C"/>
      </top>
      <bottom style="thin">
        <color auto="1"/>
      </bottom>
      <diagonal/>
    </border>
    <border>
      <left style="medium">
        <color theme="1"/>
      </left>
      <right style="thin">
        <color auto="1"/>
      </right>
      <top style="thin">
        <color auto="1"/>
      </top>
      <bottom style="thin">
        <color auto="1"/>
      </bottom>
      <diagonal/>
    </border>
    <border>
      <left style="medium">
        <color auto="1"/>
      </left>
      <right style="medium">
        <color theme="1"/>
      </right>
      <top style="thin">
        <color auto="1"/>
      </top>
      <bottom style="thin">
        <color auto="1"/>
      </bottom>
      <diagonal/>
    </border>
    <border>
      <left style="medium">
        <color theme="1"/>
      </left>
      <right/>
      <top style="thin">
        <color auto="1"/>
      </top>
      <bottom style="medium">
        <color rgb="FFDA291C"/>
      </bottom>
      <diagonal/>
    </border>
    <border>
      <left/>
      <right style="medium">
        <color theme="1"/>
      </right>
      <top style="thin">
        <color auto="1"/>
      </top>
      <bottom style="medium">
        <color rgb="FFDA291C"/>
      </bottom>
      <diagonal/>
    </border>
    <border>
      <left style="medium">
        <color theme="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theme="1"/>
      </right>
      <top/>
      <bottom style="thin">
        <color auto="1"/>
      </bottom>
      <diagonal/>
    </border>
    <border>
      <left style="medium">
        <color theme="1"/>
      </left>
      <right style="thin">
        <color auto="1"/>
      </right>
      <top style="thin">
        <color auto="1"/>
      </top>
      <bottom style="thick">
        <color theme="1"/>
      </bottom>
      <diagonal/>
    </border>
    <border>
      <left style="thin">
        <color auto="1"/>
      </left>
      <right style="thin">
        <color auto="1"/>
      </right>
      <top style="thin">
        <color auto="1"/>
      </top>
      <bottom style="thick">
        <color theme="1"/>
      </bottom>
      <diagonal/>
    </border>
    <border>
      <left style="thin">
        <color auto="1"/>
      </left>
      <right/>
      <top style="thin">
        <color auto="1"/>
      </top>
      <bottom style="thick">
        <color theme="1"/>
      </bottom>
      <diagonal/>
    </border>
    <border>
      <left style="medium">
        <color auto="1"/>
      </left>
      <right style="medium">
        <color auto="1"/>
      </right>
      <top style="thin">
        <color auto="1"/>
      </top>
      <bottom style="thick">
        <color theme="1"/>
      </bottom>
      <diagonal/>
    </border>
    <border>
      <left/>
      <right style="thin">
        <color auto="1"/>
      </right>
      <top style="thin">
        <color auto="1"/>
      </top>
      <bottom style="thick">
        <color theme="1"/>
      </bottom>
      <diagonal/>
    </border>
    <border>
      <left style="medium">
        <color auto="1"/>
      </left>
      <right style="medium">
        <color theme="1"/>
      </right>
      <top style="thin">
        <color auto="1"/>
      </top>
      <bottom style="thick">
        <color theme="1"/>
      </bottom>
      <diagonal/>
    </border>
    <border>
      <left/>
      <right/>
      <top/>
      <bottom style="medium">
        <color theme="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theme="1"/>
      </left>
      <right style="thin">
        <color theme="1"/>
      </right>
      <top style="medium">
        <color rgb="FFDA291C"/>
      </top>
      <bottom/>
      <diagonal/>
    </border>
    <border>
      <left style="thin">
        <color theme="1"/>
      </left>
      <right style="thin">
        <color theme="1"/>
      </right>
      <top style="medium">
        <color rgb="FFDA291C"/>
      </top>
      <bottom/>
      <diagonal/>
    </border>
    <border>
      <left style="medium">
        <color theme="1"/>
      </left>
      <right style="thin">
        <color theme="1"/>
      </right>
      <top style="medium">
        <color rgb="FFDA291C"/>
      </top>
      <bottom style="medium">
        <color theme="1"/>
      </bottom>
      <diagonal/>
    </border>
    <border>
      <left style="thin">
        <color theme="1"/>
      </left>
      <right style="thin">
        <color theme="1"/>
      </right>
      <top style="medium">
        <color rgb="FFDA291C"/>
      </top>
      <bottom style="medium">
        <color theme="1"/>
      </bottom>
      <diagonal/>
    </border>
    <border>
      <left style="thin">
        <color theme="1"/>
      </left>
      <right/>
      <top style="medium">
        <color rgb="FFDA291C"/>
      </top>
      <bottom style="medium">
        <color theme="1"/>
      </bottom>
      <diagonal/>
    </border>
    <border>
      <left/>
      <right/>
      <top style="medium">
        <color rgb="FFDA291C"/>
      </top>
      <bottom style="medium">
        <color theme="1"/>
      </bottom>
      <diagonal/>
    </border>
    <border>
      <left/>
      <right style="thin">
        <color theme="1"/>
      </right>
      <top style="medium">
        <color rgb="FFDA291C"/>
      </top>
      <bottom style="medium">
        <color theme="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style="medium">
        <color rgb="FFDA291C"/>
      </bottom>
      <diagonal/>
    </border>
    <border>
      <left style="thin">
        <color theme="1"/>
      </left>
      <right style="medium">
        <color auto="1"/>
      </right>
      <top style="medium">
        <color rgb="FFDA291C"/>
      </top>
      <bottom/>
      <diagonal/>
    </border>
    <border>
      <left style="thin">
        <color theme="1"/>
      </left>
      <right style="medium">
        <color auto="1"/>
      </right>
      <top style="medium">
        <color rgb="FFDA291C"/>
      </top>
      <bottom style="medium">
        <color theme="1"/>
      </bottom>
      <diagonal/>
    </border>
    <border>
      <left/>
      <right style="medium">
        <color theme="1"/>
      </right>
      <top/>
      <bottom style="medium">
        <color rgb="FFDA291C"/>
      </bottom>
      <diagonal/>
    </border>
    <border>
      <left/>
      <right/>
      <top style="medium">
        <color rgb="FFDA291C"/>
      </top>
      <bottom style="medium">
        <color rgb="FFDA291C"/>
      </bottom>
      <diagonal/>
    </border>
    <border>
      <left/>
      <right style="medium">
        <color theme="1"/>
      </right>
      <top style="medium">
        <color rgb="FFDA291C"/>
      </top>
      <bottom style="medium">
        <color rgb="FFDA291C"/>
      </bottom>
      <diagonal/>
    </border>
  </borders>
  <cellStyleXfs count="2">
    <xf numFmtId="0" fontId="0" fillId="0" borderId="0"/>
    <xf numFmtId="44" fontId="16" fillId="0" borderId="0" applyFont="0" applyFill="0" applyBorder="0" applyAlignment="0" applyProtection="0"/>
  </cellStyleXfs>
  <cellXfs count="135">
    <xf numFmtId="0" fontId="0" fillId="0" borderId="0" xfId="0"/>
    <xf numFmtId="0" fontId="9" fillId="3" borderId="12" xfId="0" applyFont="1" applyFill="1" applyBorder="1"/>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1" xfId="0" applyFont="1" applyFill="1" applyBorder="1" applyAlignment="1">
      <alignment horizontal="center" vertical="center"/>
    </xf>
    <xf numFmtId="0" fontId="10" fillId="3" borderId="19" xfId="0" applyFont="1" applyFill="1" applyBorder="1"/>
    <xf numFmtId="0" fontId="11" fillId="3" borderId="11" xfId="0" applyFont="1" applyFill="1" applyBorder="1"/>
    <xf numFmtId="0" fontId="8" fillId="5" borderId="0" xfId="0" applyFont="1" applyFill="1"/>
    <xf numFmtId="0" fontId="5" fillId="5" borderId="0" xfId="0" applyFont="1" applyFill="1"/>
    <xf numFmtId="0" fontId="0" fillId="5" borderId="0" xfId="0" applyFill="1"/>
    <xf numFmtId="0" fontId="9" fillId="3" borderId="2" xfId="0" applyFont="1" applyFill="1" applyBorder="1" applyAlignment="1">
      <alignment horizontal="left"/>
    </xf>
    <xf numFmtId="0" fontId="5" fillId="0" borderId="48" xfId="0" applyFont="1" applyBorder="1"/>
    <xf numFmtId="0" fontId="5" fillId="0" borderId="50" xfId="0" applyFont="1" applyBorder="1"/>
    <xf numFmtId="41" fontId="8" fillId="0" borderId="49" xfId="0" applyNumberFormat="1" applyFont="1" applyBorder="1"/>
    <xf numFmtId="41" fontId="8" fillId="0" borderId="51" xfId="0" applyNumberFormat="1" applyFont="1" applyBorder="1"/>
    <xf numFmtId="41" fontId="8" fillId="0" borderId="49" xfId="0" applyNumberFormat="1" applyFont="1" applyBorder="1" applyAlignment="1">
      <alignment horizontal="right"/>
    </xf>
    <xf numFmtId="41" fontId="8" fillId="0" borderId="51" xfId="0" applyNumberFormat="1" applyFont="1" applyBorder="1" applyAlignment="1">
      <alignment horizontal="right"/>
    </xf>
    <xf numFmtId="0" fontId="1" fillId="5" borderId="0" xfId="0" applyFont="1" applyFill="1"/>
    <xf numFmtId="0" fontId="0" fillId="5" borderId="0" xfId="0" applyFill="1" applyAlignment="1">
      <alignment vertical="top" wrapText="1"/>
    </xf>
    <xf numFmtId="0" fontId="1" fillId="5" borderId="0" xfId="0" applyFont="1" applyFill="1" applyAlignment="1">
      <alignment horizontal="left"/>
    </xf>
    <xf numFmtId="0" fontId="0" fillId="5" borderId="0" xfId="0" applyFill="1" applyAlignment="1">
      <alignment horizontal="left"/>
    </xf>
    <xf numFmtId="0" fontId="1" fillId="0" borderId="36" xfId="0" applyFont="1" applyBorder="1" applyAlignment="1" applyProtection="1">
      <alignment vertical="center"/>
      <protection locked="0"/>
    </xf>
    <xf numFmtId="41" fontId="5" fillId="4" borderId="5" xfId="0" applyNumberFormat="1" applyFont="1" applyFill="1" applyBorder="1" applyAlignment="1" applyProtection="1">
      <alignment horizontal="center" vertical="center"/>
      <protection locked="0"/>
    </xf>
    <xf numFmtId="41" fontId="5" fillId="4" borderId="10" xfId="0" applyNumberFormat="1" applyFont="1" applyFill="1" applyBorder="1" applyAlignment="1" applyProtection="1">
      <alignment horizontal="center" vertical="center"/>
      <protection locked="0"/>
    </xf>
    <xf numFmtId="41" fontId="5" fillId="4" borderId="30" xfId="0" applyNumberFormat="1" applyFont="1" applyFill="1" applyBorder="1" applyAlignment="1" applyProtection="1">
      <alignment horizontal="center" vertical="center"/>
      <protection locked="0"/>
    </xf>
    <xf numFmtId="41" fontId="5" fillId="4" borderId="24" xfId="0" applyNumberFormat="1" applyFont="1" applyFill="1" applyBorder="1" applyAlignment="1" applyProtection="1">
      <alignment horizontal="center" vertical="center"/>
      <protection locked="0"/>
    </xf>
    <xf numFmtId="41" fontId="12" fillId="3" borderId="11" xfId="0" applyNumberFormat="1" applyFont="1" applyFill="1" applyBorder="1" applyAlignment="1">
      <alignment horizontal="center" vertical="center"/>
    </xf>
    <xf numFmtId="41" fontId="5" fillId="4" borderId="16" xfId="0" applyNumberFormat="1" applyFont="1" applyFill="1" applyBorder="1" applyAlignment="1" applyProtection="1">
      <alignment horizontal="center" vertical="center"/>
      <protection locked="0"/>
    </xf>
    <xf numFmtId="41" fontId="5" fillId="4" borderId="18" xfId="0" applyNumberFormat="1" applyFont="1" applyFill="1" applyBorder="1" applyAlignment="1" applyProtection="1">
      <alignment horizontal="center" vertical="center"/>
      <protection locked="0"/>
    </xf>
    <xf numFmtId="41" fontId="5" fillId="4" borderId="32" xfId="0" applyNumberFormat="1" applyFont="1" applyFill="1" applyBorder="1" applyAlignment="1" applyProtection="1">
      <alignment horizontal="center" vertical="center"/>
      <protection locked="0"/>
    </xf>
    <xf numFmtId="41" fontId="5" fillId="4" borderId="26" xfId="0" applyNumberFormat="1" applyFont="1" applyFill="1" applyBorder="1" applyAlignment="1" applyProtection="1">
      <alignment horizontal="center" vertical="center"/>
      <protection locked="0"/>
    </xf>
    <xf numFmtId="41" fontId="12" fillId="3" borderId="20" xfId="0" applyNumberFormat="1" applyFont="1" applyFill="1" applyBorder="1" applyAlignment="1">
      <alignment horizontal="center" vertical="center"/>
    </xf>
    <xf numFmtId="0" fontId="9" fillId="3" borderId="13" xfId="0" applyFont="1" applyFill="1" applyBorder="1" applyAlignment="1">
      <alignment horizontal="right"/>
    </xf>
    <xf numFmtId="0" fontId="9" fillId="3" borderId="14" xfId="0" applyFont="1" applyFill="1" applyBorder="1" applyAlignment="1">
      <alignment horizontal="right"/>
    </xf>
    <xf numFmtId="41" fontId="8" fillId="0" borderId="6" xfId="0" applyNumberFormat="1" applyFont="1" applyBorder="1" applyAlignment="1" applyProtection="1">
      <alignment horizontal="right" vertical="center"/>
      <protection locked="0"/>
    </xf>
    <xf numFmtId="41" fontId="8" fillId="0" borderId="7" xfId="0" applyNumberFormat="1" applyFont="1" applyBorder="1" applyAlignment="1" applyProtection="1">
      <alignment horizontal="right" vertical="center"/>
      <protection locked="0"/>
    </xf>
    <xf numFmtId="41" fontId="8" fillId="0" borderId="29" xfId="0" applyNumberFormat="1" applyFont="1" applyBorder="1" applyAlignment="1" applyProtection="1">
      <alignment horizontal="right" vertical="center"/>
      <protection locked="0"/>
    </xf>
    <xf numFmtId="41" fontId="8" fillId="0" borderId="23" xfId="0" applyNumberFormat="1" applyFont="1" applyBorder="1" applyAlignment="1" applyProtection="1">
      <alignment horizontal="right" vertical="center"/>
      <protection locked="0"/>
    </xf>
    <xf numFmtId="0" fontId="9" fillId="3" borderId="63" xfId="0" applyFont="1" applyFill="1" applyBorder="1" applyAlignment="1">
      <alignment horizontal="right"/>
    </xf>
    <xf numFmtId="41" fontId="5" fillId="2" borderId="64" xfId="0" applyNumberFormat="1" applyFont="1" applyFill="1" applyBorder="1" applyAlignment="1">
      <alignment horizontal="right"/>
    </xf>
    <xf numFmtId="41" fontId="5" fillId="2" borderId="65" xfId="0" applyNumberFormat="1" applyFont="1" applyFill="1" applyBorder="1" applyAlignment="1">
      <alignment horizontal="right"/>
    </xf>
    <xf numFmtId="41" fontId="9" fillId="3" borderId="63" xfId="0" applyNumberFormat="1" applyFont="1" applyFill="1" applyBorder="1" applyAlignment="1">
      <alignment horizontal="center"/>
    </xf>
    <xf numFmtId="0" fontId="9" fillId="3" borderId="11" xfId="0" applyFont="1" applyFill="1" applyBorder="1" applyAlignment="1">
      <alignment horizontal="right"/>
    </xf>
    <xf numFmtId="0" fontId="9" fillId="3" borderId="2" xfId="0" applyFont="1" applyFill="1" applyBorder="1" applyAlignment="1">
      <alignment horizontal="right"/>
    </xf>
    <xf numFmtId="41" fontId="15" fillId="3" borderId="66" xfId="0" applyNumberFormat="1" applyFont="1" applyFill="1" applyBorder="1" applyAlignment="1">
      <alignment horizontal="right"/>
    </xf>
    <xf numFmtId="44" fontId="0" fillId="0" borderId="0" xfId="1" applyFont="1"/>
    <xf numFmtId="49" fontId="2" fillId="0" borderId="9" xfId="0" applyNumberFormat="1"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0" fontId="9" fillId="3" borderId="13" xfId="0" applyFont="1" applyFill="1" applyBorder="1" applyAlignment="1">
      <alignment horizontal="left"/>
    </xf>
    <xf numFmtId="49" fontId="2" fillId="0" borderId="8"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3" fillId="5" borderId="0" xfId="0" applyFont="1" applyFill="1" applyAlignment="1">
      <alignment horizontal="left" vertical="center" wrapText="1"/>
    </xf>
    <xf numFmtId="49" fontId="2" fillId="0" borderId="31" xfId="0" applyNumberFormat="1" applyFont="1" applyBorder="1" applyAlignment="1" applyProtection="1">
      <alignment horizontal="left" vertical="center" wrapText="1"/>
      <protection locked="0"/>
    </xf>
    <xf numFmtId="49" fontId="2" fillId="0" borderId="28" xfId="0" applyNumberFormat="1" applyFont="1" applyBorder="1" applyAlignment="1" applyProtection="1">
      <alignment horizontal="left" vertical="center" wrapText="1"/>
      <protection locked="0"/>
    </xf>
    <xf numFmtId="49" fontId="2" fillId="0" borderId="4" xfId="0" applyNumberFormat="1" applyFont="1" applyBorder="1" applyProtection="1">
      <protection locked="0"/>
    </xf>
    <xf numFmtId="49" fontId="2" fillId="0" borderId="28" xfId="0" applyNumberFormat="1" applyFont="1" applyBorder="1" applyProtection="1">
      <protection locked="0"/>
    </xf>
    <xf numFmtId="49" fontId="2" fillId="0" borderId="22" xfId="0" applyNumberFormat="1" applyFont="1" applyBorder="1" applyAlignment="1" applyProtection="1">
      <alignment vertical="center"/>
      <protection locked="0"/>
    </xf>
    <xf numFmtId="49" fontId="2" fillId="0" borderId="4" xfId="0" applyNumberFormat="1" applyFont="1" applyBorder="1" applyAlignment="1" applyProtection="1">
      <alignment vertical="center"/>
      <protection locked="0"/>
    </xf>
    <xf numFmtId="49" fontId="2" fillId="0" borderId="25" xfId="0" applyNumberFormat="1" applyFont="1" applyBorder="1" applyAlignment="1" applyProtection="1">
      <alignment horizontal="left" vertical="center" wrapText="1"/>
      <protection locked="0"/>
    </xf>
    <xf numFmtId="49" fontId="2" fillId="0" borderId="22" xfId="0" applyNumberFormat="1" applyFont="1" applyBorder="1" applyAlignment="1" applyProtection="1">
      <alignment horizontal="left" vertical="center" wrapText="1"/>
      <protection locked="0"/>
    </xf>
    <xf numFmtId="0" fontId="2" fillId="5" borderId="1" xfId="0" applyFont="1" applyFill="1" applyBorder="1" applyAlignment="1">
      <alignment horizontal="right" wrapText="1"/>
    </xf>
    <xf numFmtId="0" fontId="2" fillId="5" borderId="1" xfId="0" applyFont="1" applyFill="1" applyBorder="1" applyAlignment="1">
      <alignment horizontal="right"/>
    </xf>
    <xf numFmtId="0" fontId="7" fillId="5" borderId="1" xfId="0" applyFont="1" applyFill="1" applyBorder="1" applyAlignment="1">
      <alignment horizontal="right" vertical="center"/>
    </xf>
    <xf numFmtId="0" fontId="9" fillId="3" borderId="11" xfId="0" applyFont="1" applyFill="1" applyBorder="1" applyAlignment="1">
      <alignment horizontal="right"/>
    </xf>
    <xf numFmtId="0" fontId="4" fillId="0" borderId="33" xfId="0" applyFont="1" applyBorder="1" applyAlignment="1">
      <alignment horizontal="left"/>
    </xf>
    <xf numFmtId="0" fontId="9" fillId="3" borderId="2" xfId="0" applyFont="1" applyFill="1" applyBorder="1" applyAlignment="1">
      <alignment horizontal="center"/>
    </xf>
    <xf numFmtId="0" fontId="7" fillId="2" borderId="34" xfId="0" applyFont="1" applyFill="1" applyBorder="1" applyAlignment="1">
      <alignment horizontal="left" vertical="center"/>
    </xf>
    <xf numFmtId="0" fontId="7" fillId="2" borderId="35" xfId="0" applyFont="1" applyFill="1" applyBorder="1" applyAlignment="1">
      <alignment horizontal="left" vertical="center"/>
    </xf>
    <xf numFmtId="0" fontId="1" fillId="0" borderId="35"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7" fillId="3" borderId="34" xfId="0" applyFont="1" applyFill="1" applyBorder="1" applyAlignment="1">
      <alignment horizontal="left" vertical="center"/>
    </xf>
    <xf numFmtId="0" fontId="7" fillId="3" borderId="35" xfId="0" applyFont="1" applyFill="1" applyBorder="1" applyAlignment="1">
      <alignment horizontal="left" vertical="center"/>
    </xf>
    <xf numFmtId="0" fontId="1" fillId="3" borderId="35"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44" fontId="12" fillId="3" borderId="67" xfId="1" applyFont="1" applyFill="1" applyBorder="1" applyAlignment="1">
      <alignment horizontal="center" vertical="center"/>
    </xf>
    <xf numFmtId="44" fontId="12" fillId="3" borderId="68" xfId="1" applyFont="1" applyFill="1" applyBorder="1" applyAlignment="1">
      <alignment horizontal="center" vertical="center"/>
    </xf>
    <xf numFmtId="0" fontId="8" fillId="0" borderId="52" xfId="0" applyFont="1" applyBorder="1" applyAlignment="1">
      <alignment horizontal="center"/>
    </xf>
    <xf numFmtId="0" fontId="8" fillId="0" borderId="53" xfId="0" applyFont="1" applyBorder="1" applyAlignment="1">
      <alignment horizontal="center"/>
    </xf>
    <xf numFmtId="0" fontId="8" fillId="0" borderId="54" xfId="0" applyFont="1" applyBorder="1" applyAlignment="1">
      <alignment horizontal="center"/>
    </xf>
    <xf numFmtId="0" fontId="2" fillId="5" borderId="0" xfId="0" applyFont="1" applyFill="1" applyAlignment="1">
      <alignment horizontal="right" wrapText="1"/>
    </xf>
    <xf numFmtId="0" fontId="2" fillId="5" borderId="0" xfId="0" applyFont="1" applyFill="1" applyAlignment="1">
      <alignment horizontal="right"/>
    </xf>
    <xf numFmtId="0" fontId="5" fillId="5" borderId="0" xfId="0" applyFont="1" applyFill="1" applyAlignment="1">
      <alignment horizontal="center" vertical="center"/>
    </xf>
    <xf numFmtId="0" fontId="1" fillId="0" borderId="38" xfId="0" applyFont="1" applyBorder="1" applyAlignment="1" applyProtection="1">
      <alignment horizontal="left"/>
      <protection locked="0"/>
    </xf>
    <xf numFmtId="0" fontId="1" fillId="0" borderId="39" xfId="0" applyFont="1" applyBorder="1" applyAlignment="1" applyProtection="1">
      <alignment horizontal="left"/>
      <protection locked="0"/>
    </xf>
    <xf numFmtId="0" fontId="1" fillId="0" borderId="44" xfId="0" applyFont="1" applyBorder="1" applyAlignment="1" applyProtection="1">
      <alignment horizontal="left"/>
      <protection locked="0"/>
    </xf>
    <xf numFmtId="0" fontId="1" fillId="0" borderId="45" xfId="0" applyFont="1" applyBorder="1" applyAlignment="1" applyProtection="1">
      <alignment horizontal="left"/>
      <protection locked="0"/>
    </xf>
    <xf numFmtId="0" fontId="1" fillId="0" borderId="41" xfId="0" applyFont="1" applyBorder="1" applyAlignment="1" applyProtection="1">
      <alignment horizontal="left"/>
      <protection locked="0"/>
    </xf>
    <xf numFmtId="0" fontId="1" fillId="0" borderId="42" xfId="0" applyFont="1" applyBorder="1" applyAlignment="1" applyProtection="1">
      <alignment horizontal="left"/>
      <protection locked="0"/>
    </xf>
    <xf numFmtId="0" fontId="14" fillId="3" borderId="2" xfId="0" applyFont="1" applyFill="1" applyBorder="1" applyAlignment="1">
      <alignment horizontal="left"/>
    </xf>
    <xf numFmtId="0" fontId="5" fillId="2" borderId="37" xfId="0" applyFont="1" applyFill="1" applyBorder="1" applyAlignment="1">
      <alignment horizontal="center"/>
    </xf>
    <xf numFmtId="0" fontId="5" fillId="2" borderId="38" xfId="0" applyFont="1" applyFill="1" applyBorder="1" applyAlignment="1">
      <alignment horizontal="center"/>
    </xf>
    <xf numFmtId="0" fontId="5" fillId="2" borderId="39" xfId="0" applyFont="1" applyFill="1" applyBorder="1" applyAlignment="1">
      <alignment horizontal="center"/>
    </xf>
    <xf numFmtId="0" fontId="2" fillId="5" borderId="40" xfId="0" applyFont="1" applyFill="1" applyBorder="1" applyAlignment="1" applyProtection="1">
      <alignment horizontal="left" vertical="top" wrapText="1"/>
      <protection locked="0"/>
    </xf>
    <xf numFmtId="0" fontId="2" fillId="5" borderId="41" xfId="0" applyFont="1" applyFill="1" applyBorder="1" applyAlignment="1" applyProtection="1">
      <alignment horizontal="left" vertical="top" wrapText="1"/>
      <protection locked="0"/>
    </xf>
    <xf numFmtId="0" fontId="2" fillId="5" borderId="42" xfId="0" applyFont="1" applyFill="1" applyBorder="1" applyAlignment="1" applyProtection="1">
      <alignment horizontal="left" vertical="top" wrapText="1"/>
      <protection locked="0"/>
    </xf>
    <xf numFmtId="0" fontId="2" fillId="5" borderId="56" xfId="0" applyFont="1" applyFill="1" applyBorder="1" applyAlignment="1" applyProtection="1">
      <alignment horizontal="left" vertical="top" wrapText="1"/>
      <protection locked="0"/>
    </xf>
    <xf numFmtId="0" fontId="2" fillId="5" borderId="57" xfId="0" applyFont="1" applyFill="1" applyBorder="1" applyAlignment="1" applyProtection="1">
      <alignment horizontal="left" vertical="top" wrapText="1"/>
      <protection locked="0"/>
    </xf>
    <xf numFmtId="0" fontId="2" fillId="5" borderId="58" xfId="0" applyFont="1" applyFill="1" applyBorder="1" applyAlignment="1" applyProtection="1">
      <alignment horizontal="left" vertical="top" wrapText="1"/>
      <protection locked="0"/>
    </xf>
    <xf numFmtId="0" fontId="2" fillId="5" borderId="59" xfId="0" applyFont="1" applyFill="1" applyBorder="1" applyAlignment="1" applyProtection="1">
      <alignment horizontal="left" vertical="top" wrapText="1"/>
      <protection locked="0"/>
    </xf>
    <xf numFmtId="0" fontId="2" fillId="5" borderId="0" xfId="0" applyFont="1" applyFill="1" applyAlignment="1" applyProtection="1">
      <alignment horizontal="left" vertical="top" wrapText="1"/>
      <protection locked="0"/>
    </xf>
    <xf numFmtId="0" fontId="2" fillId="5" borderId="60" xfId="0" applyFont="1" applyFill="1" applyBorder="1" applyAlignment="1" applyProtection="1">
      <alignment horizontal="left" vertical="top" wrapText="1"/>
      <protection locked="0"/>
    </xf>
    <xf numFmtId="0" fontId="2" fillId="5" borderId="61" xfId="0" applyFont="1" applyFill="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2" fillId="5" borderId="62" xfId="0" applyFont="1" applyFill="1" applyBorder="1" applyAlignment="1" applyProtection="1">
      <alignment horizontal="left" vertical="top" wrapText="1"/>
      <protection locked="0"/>
    </xf>
    <xf numFmtId="0" fontId="1" fillId="0" borderId="38" xfId="0" applyFont="1" applyBorder="1" applyAlignment="1">
      <alignment horizontal="left"/>
    </xf>
    <xf numFmtId="0" fontId="1" fillId="0" borderId="39" xfId="0" applyFont="1" applyBorder="1" applyAlignment="1">
      <alignment horizontal="left"/>
    </xf>
    <xf numFmtId="0" fontId="1" fillId="0" borderId="44" xfId="0" applyFont="1" applyBorder="1" applyAlignment="1">
      <alignment horizontal="left"/>
    </xf>
    <xf numFmtId="0" fontId="1" fillId="0" borderId="45" xfId="0" applyFont="1" applyBorder="1" applyAlignment="1">
      <alignment horizontal="left"/>
    </xf>
    <xf numFmtId="0" fontId="1" fillId="0" borderId="47" xfId="0" applyFont="1" applyBorder="1" applyAlignment="1" applyProtection="1">
      <alignment horizontal="left"/>
      <protection locked="0"/>
    </xf>
    <xf numFmtId="0" fontId="1" fillId="0" borderId="55" xfId="0" applyFont="1" applyBorder="1" applyAlignment="1" applyProtection="1">
      <alignment horizontal="left"/>
      <protection locked="0"/>
    </xf>
    <xf numFmtId="14" fontId="1" fillId="0" borderId="38" xfId="0" applyNumberFormat="1" applyFont="1" applyBorder="1" applyAlignment="1" applyProtection="1">
      <alignment horizontal="left"/>
      <protection locked="0"/>
    </xf>
    <xf numFmtId="14" fontId="1" fillId="0" borderId="44" xfId="0" applyNumberFormat="1" applyFont="1" applyBorder="1" applyAlignment="1" applyProtection="1">
      <alignment horizontal="left"/>
      <protection locked="0" hidden="1"/>
    </xf>
    <xf numFmtId="0" fontId="1" fillId="0" borderId="44" xfId="0" applyFont="1" applyBorder="1" applyAlignment="1" applyProtection="1">
      <alignment horizontal="left"/>
      <protection locked="0" hidden="1"/>
    </xf>
    <xf numFmtId="0" fontId="1" fillId="0" borderId="45" xfId="0" applyFont="1" applyBorder="1" applyAlignment="1" applyProtection="1">
      <alignment horizontal="left"/>
      <protection locked="0" hidden="1"/>
    </xf>
    <xf numFmtId="0" fontId="13" fillId="0" borderId="46" xfId="0" applyFont="1" applyBorder="1" applyAlignment="1">
      <alignment horizontal="left" indent="1"/>
    </xf>
    <xf numFmtId="0" fontId="13" fillId="0" borderId="47" xfId="0" applyFont="1" applyBorder="1" applyAlignment="1">
      <alignment horizontal="left" indent="1"/>
    </xf>
    <xf numFmtId="0" fontId="13" fillId="0" borderId="40" xfId="0" applyFont="1" applyBorder="1" applyAlignment="1">
      <alignment horizontal="left" indent="1"/>
    </xf>
    <xf numFmtId="0" fontId="13" fillId="0" borderId="41" xfId="0" applyFont="1" applyBorder="1" applyAlignment="1">
      <alignment horizontal="left" indent="1"/>
    </xf>
    <xf numFmtId="0" fontId="5" fillId="2" borderId="37" xfId="0" applyFont="1" applyFill="1" applyBorder="1" applyAlignment="1">
      <alignment horizontal="left"/>
    </xf>
    <xf numFmtId="0" fontId="5" fillId="2" borderId="38" xfId="0" applyFont="1" applyFill="1" applyBorder="1" applyAlignment="1">
      <alignment horizontal="left"/>
    </xf>
    <xf numFmtId="0" fontId="5" fillId="2" borderId="39" xfId="0" applyFont="1" applyFill="1" applyBorder="1" applyAlignment="1">
      <alignment horizontal="left"/>
    </xf>
    <xf numFmtId="0" fontId="5" fillId="2" borderId="0" xfId="0" applyFont="1" applyFill="1" applyAlignment="1">
      <alignment horizontal="left"/>
    </xf>
    <xf numFmtId="0" fontId="5" fillId="0" borderId="43" xfId="0" applyFont="1" applyBorder="1" applyAlignment="1">
      <alignment horizontal="left" indent="1"/>
    </xf>
    <xf numFmtId="0" fontId="5" fillId="0" borderId="44" xfId="0" applyFont="1" applyBorder="1" applyAlignment="1">
      <alignment horizontal="left" indent="1"/>
    </xf>
    <xf numFmtId="0" fontId="5" fillId="0" borderId="40" xfId="0" applyFont="1" applyBorder="1" applyAlignment="1">
      <alignment horizontal="left" indent="1"/>
    </xf>
    <xf numFmtId="0" fontId="5" fillId="0" borderId="41" xfId="0" applyFont="1" applyBorder="1" applyAlignment="1">
      <alignment horizontal="left" indent="1"/>
    </xf>
    <xf numFmtId="0" fontId="5" fillId="2" borderId="43" xfId="0" applyFont="1" applyFill="1" applyBorder="1" applyAlignment="1">
      <alignment horizontal="left"/>
    </xf>
    <xf numFmtId="0" fontId="5" fillId="2" borderId="44" xfId="0" applyFont="1" applyFill="1" applyBorder="1" applyAlignment="1">
      <alignment horizontal="left"/>
    </xf>
    <xf numFmtId="0" fontId="5" fillId="2" borderId="46" xfId="0" applyFont="1" applyFill="1" applyBorder="1" applyAlignment="1">
      <alignment horizontal="left"/>
    </xf>
    <xf numFmtId="0" fontId="5" fillId="2" borderId="47" xfId="0" applyFont="1" applyFill="1" applyBorder="1" applyAlignment="1">
      <alignment horizontal="left"/>
    </xf>
    <xf numFmtId="0" fontId="5" fillId="2" borderId="40" xfId="0" applyFont="1" applyFill="1" applyBorder="1" applyAlignment="1">
      <alignment horizontal="left"/>
    </xf>
    <xf numFmtId="0" fontId="5" fillId="2" borderId="41"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898D8D"/>
      <color rgb="FFDA29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1</xdr:row>
      <xdr:rowOff>38100</xdr:rowOff>
    </xdr:to>
    <xdr:pic>
      <xdr:nvPicPr>
        <xdr:cNvPr id="3" name="Picture 2">
          <a:extLst>
            <a:ext uri="{FF2B5EF4-FFF2-40B4-BE49-F238E27FC236}">
              <a16:creationId xmlns:a16="http://schemas.microsoft.com/office/drawing/2014/main" id="{79DF1702-36E2-49C4-AD4F-19DFB42B3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2050" cy="581025"/>
        </a:xfrm>
        <a:prstGeom prst="rect">
          <a:avLst/>
        </a:prstGeom>
      </xdr:spPr>
    </xdr:pic>
    <xdr:clientData/>
  </xdr:twoCellAnchor>
  <xdr:twoCellAnchor editAs="oneCell">
    <xdr:from>
      <xdr:col>2</xdr:col>
      <xdr:colOff>43815</xdr:colOff>
      <xdr:row>0</xdr:row>
      <xdr:rowOff>38099</xdr:rowOff>
    </xdr:from>
    <xdr:to>
      <xdr:col>2</xdr:col>
      <xdr:colOff>965835</xdr:colOff>
      <xdr:row>0</xdr:row>
      <xdr:rowOff>495764</xdr:rowOff>
    </xdr:to>
    <xdr:pic>
      <xdr:nvPicPr>
        <xdr:cNvPr id="4" name="Picture 3">
          <a:extLst>
            <a:ext uri="{FF2B5EF4-FFF2-40B4-BE49-F238E27FC236}">
              <a16:creationId xmlns:a16="http://schemas.microsoft.com/office/drawing/2014/main" id="{CB032DFF-40B9-DA66-96E6-DCEE6B9FFB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2515" y="38099"/>
          <a:ext cx="922020" cy="457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38100</xdr:rowOff>
    </xdr:to>
    <xdr:pic>
      <xdr:nvPicPr>
        <xdr:cNvPr id="3" name="Picture 2">
          <a:extLst>
            <a:ext uri="{FF2B5EF4-FFF2-40B4-BE49-F238E27FC236}">
              <a16:creationId xmlns:a16="http://schemas.microsoft.com/office/drawing/2014/main" id="{8ECE7B78-F700-475D-AF97-5AA376FDA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2050"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69"/>
  <sheetViews>
    <sheetView topLeftCell="A36" workbookViewId="0">
      <selection activeCell="G58" sqref="G58"/>
    </sheetView>
  </sheetViews>
  <sheetFormatPr defaultRowHeight="14.4" x14ac:dyDescent="0.3"/>
  <cols>
    <col min="1" max="1" width="36.21875" customWidth="1"/>
    <col min="3" max="3" width="35.44140625" bestFit="1" customWidth="1"/>
  </cols>
  <sheetData>
    <row r="1" spans="1:4" x14ac:dyDescent="0.3">
      <c r="A1" t="s">
        <v>0</v>
      </c>
      <c r="B1" t="s">
        <v>1</v>
      </c>
    </row>
    <row r="2" spans="1:4" x14ac:dyDescent="0.3">
      <c r="A2" t="s">
        <v>2</v>
      </c>
      <c r="B2" t="s">
        <v>3</v>
      </c>
    </row>
    <row r="3" spans="1:4" x14ac:dyDescent="0.3">
      <c r="A3" t="s">
        <v>94</v>
      </c>
      <c r="B3" t="s">
        <v>4</v>
      </c>
    </row>
    <row r="4" spans="1:4" x14ac:dyDescent="0.3">
      <c r="A4" t="s">
        <v>95</v>
      </c>
      <c r="B4" t="s">
        <v>93</v>
      </c>
    </row>
    <row r="5" spans="1:4" x14ac:dyDescent="0.3">
      <c r="A5" t="s">
        <v>96</v>
      </c>
      <c r="B5" t="s">
        <v>5</v>
      </c>
    </row>
    <row r="6" spans="1:4" x14ac:dyDescent="0.3">
      <c r="A6" t="s">
        <v>97</v>
      </c>
      <c r="B6" t="s">
        <v>6</v>
      </c>
    </row>
    <row r="7" spans="1:4" x14ac:dyDescent="0.3">
      <c r="A7" t="s">
        <v>98</v>
      </c>
      <c r="B7" t="s">
        <v>7</v>
      </c>
    </row>
    <row r="8" spans="1:4" x14ac:dyDescent="0.3">
      <c r="A8" t="s">
        <v>142</v>
      </c>
      <c r="B8" t="s">
        <v>99</v>
      </c>
    </row>
    <row r="10" spans="1:4" x14ac:dyDescent="0.3">
      <c r="A10" t="s">
        <v>9</v>
      </c>
      <c r="C10" t="s">
        <v>0</v>
      </c>
      <c r="D10" t="s">
        <v>100</v>
      </c>
    </row>
    <row r="11" spans="1:4" x14ac:dyDescent="0.3">
      <c r="A11" t="s">
        <v>2</v>
      </c>
      <c r="C11" t="s">
        <v>2</v>
      </c>
      <c r="D11" t="s">
        <v>3</v>
      </c>
    </row>
    <row r="12" spans="1:4" x14ac:dyDescent="0.3">
      <c r="A12" t="s">
        <v>10</v>
      </c>
      <c r="C12" t="s">
        <v>94</v>
      </c>
      <c r="D12" t="s">
        <v>103</v>
      </c>
    </row>
    <row r="13" spans="1:4" x14ac:dyDescent="0.3">
      <c r="A13" t="s">
        <v>11</v>
      </c>
      <c r="C13" t="s">
        <v>95</v>
      </c>
      <c r="D13" t="s">
        <v>103</v>
      </c>
    </row>
    <row r="14" spans="1:4" x14ac:dyDescent="0.3">
      <c r="A14" t="s">
        <v>12</v>
      </c>
      <c r="C14" t="s">
        <v>96</v>
      </c>
      <c r="D14" t="s">
        <v>104</v>
      </c>
    </row>
    <row r="15" spans="1:4" x14ac:dyDescent="0.3">
      <c r="A15" t="s">
        <v>13</v>
      </c>
      <c r="C15" t="s">
        <v>97</v>
      </c>
      <c r="D15" t="s">
        <v>104</v>
      </c>
    </row>
    <row r="16" spans="1:4" x14ac:dyDescent="0.3">
      <c r="A16" t="s">
        <v>14</v>
      </c>
      <c r="C16" t="s">
        <v>98</v>
      </c>
      <c r="D16" t="s">
        <v>105</v>
      </c>
    </row>
    <row r="17" spans="1:4" x14ac:dyDescent="0.3">
      <c r="A17" t="s">
        <v>8</v>
      </c>
      <c r="C17" t="s">
        <v>142</v>
      </c>
      <c r="D17" t="s">
        <v>103</v>
      </c>
    </row>
    <row r="18" spans="1:4" x14ac:dyDescent="0.3">
      <c r="A18" t="s">
        <v>15</v>
      </c>
    </row>
    <row r="19" spans="1:4" x14ac:dyDescent="0.3">
      <c r="A19" t="s">
        <v>16</v>
      </c>
      <c r="C19" t="s">
        <v>106</v>
      </c>
    </row>
    <row r="20" spans="1:4" x14ac:dyDescent="0.3">
      <c r="A20" t="s">
        <v>17</v>
      </c>
      <c r="C20" t="s">
        <v>2</v>
      </c>
    </row>
    <row r="21" spans="1:4" x14ac:dyDescent="0.3">
      <c r="A21" t="s">
        <v>18</v>
      </c>
      <c r="C21" t="s">
        <v>111</v>
      </c>
    </row>
    <row r="22" spans="1:4" x14ac:dyDescent="0.3">
      <c r="A22" t="s">
        <v>19</v>
      </c>
      <c r="C22" t="s">
        <v>107</v>
      </c>
    </row>
    <row r="23" spans="1:4" x14ac:dyDescent="0.3">
      <c r="A23" t="s">
        <v>20</v>
      </c>
      <c r="C23" t="s">
        <v>109</v>
      </c>
    </row>
    <row r="24" spans="1:4" x14ac:dyDescent="0.3">
      <c r="A24" t="s">
        <v>21</v>
      </c>
      <c r="C24" t="s">
        <v>110</v>
      </c>
    </row>
    <row r="25" spans="1:4" x14ac:dyDescent="0.3">
      <c r="A25" t="s">
        <v>22</v>
      </c>
      <c r="C25" t="s">
        <v>112</v>
      </c>
    </row>
    <row r="26" spans="1:4" x14ac:dyDescent="0.3">
      <c r="A26" t="s">
        <v>23</v>
      </c>
      <c r="C26" t="s">
        <v>113</v>
      </c>
    </row>
    <row r="27" spans="1:4" x14ac:dyDescent="0.3">
      <c r="A27" t="s">
        <v>24</v>
      </c>
      <c r="C27" t="s">
        <v>114</v>
      </c>
    </row>
    <row r="28" spans="1:4" x14ac:dyDescent="0.3">
      <c r="A28" t="s">
        <v>25</v>
      </c>
      <c r="C28" t="s">
        <v>115</v>
      </c>
    </row>
    <row r="29" spans="1:4" x14ac:dyDescent="0.3">
      <c r="A29" t="s">
        <v>26</v>
      </c>
      <c r="C29" t="s">
        <v>116</v>
      </c>
    </row>
    <row r="30" spans="1:4" x14ac:dyDescent="0.3">
      <c r="A30" t="s">
        <v>27</v>
      </c>
      <c r="C30" t="s">
        <v>117</v>
      </c>
    </row>
    <row r="31" spans="1:4" x14ac:dyDescent="0.3">
      <c r="A31" t="s">
        <v>28</v>
      </c>
      <c r="C31" t="s">
        <v>118</v>
      </c>
    </row>
    <row r="32" spans="1:4" x14ac:dyDescent="0.3">
      <c r="A32" t="s">
        <v>29</v>
      </c>
      <c r="C32" t="s">
        <v>119</v>
      </c>
    </row>
    <row r="33" spans="1:3" x14ac:dyDescent="0.3">
      <c r="A33" t="s">
        <v>30</v>
      </c>
      <c r="C33" t="s">
        <v>120</v>
      </c>
    </row>
    <row r="34" spans="1:3" x14ac:dyDescent="0.3">
      <c r="A34" t="s">
        <v>31</v>
      </c>
      <c r="C34" t="s">
        <v>121</v>
      </c>
    </row>
    <row r="35" spans="1:3" x14ac:dyDescent="0.3">
      <c r="C35" t="s">
        <v>122</v>
      </c>
    </row>
    <row r="36" spans="1:3" x14ac:dyDescent="0.3">
      <c r="C36" t="s">
        <v>108</v>
      </c>
    </row>
    <row r="37" spans="1:3" x14ac:dyDescent="0.3">
      <c r="C37" t="s">
        <v>124</v>
      </c>
    </row>
    <row r="38" spans="1:3" x14ac:dyDescent="0.3">
      <c r="C38" t="s">
        <v>123</v>
      </c>
    </row>
    <row r="39" spans="1:3" x14ac:dyDescent="0.3">
      <c r="C39" t="s">
        <v>125</v>
      </c>
    </row>
    <row r="40" spans="1:3" x14ac:dyDescent="0.3">
      <c r="C40" t="s">
        <v>126</v>
      </c>
    </row>
    <row r="41" spans="1:3" x14ac:dyDescent="0.3">
      <c r="C41" t="s">
        <v>127</v>
      </c>
    </row>
    <row r="42" spans="1:3" x14ac:dyDescent="0.3">
      <c r="C42" t="s">
        <v>128</v>
      </c>
    </row>
    <row r="43" spans="1:3" x14ac:dyDescent="0.3">
      <c r="C43" t="s">
        <v>129</v>
      </c>
    </row>
    <row r="44" spans="1:3" x14ac:dyDescent="0.3">
      <c r="C44" t="s">
        <v>130</v>
      </c>
    </row>
    <row r="45" spans="1:3" x14ac:dyDescent="0.3">
      <c r="C45" t="s">
        <v>131</v>
      </c>
    </row>
    <row r="46" spans="1:3" x14ac:dyDescent="0.3">
      <c r="C46" t="s">
        <v>132</v>
      </c>
    </row>
    <row r="47" spans="1:3" x14ac:dyDescent="0.3">
      <c r="C47" t="s">
        <v>133</v>
      </c>
    </row>
    <row r="48" spans="1:3" x14ac:dyDescent="0.3">
      <c r="C48" t="s">
        <v>134</v>
      </c>
    </row>
    <row r="49" spans="3:4" x14ac:dyDescent="0.3">
      <c r="C49" t="s">
        <v>143</v>
      </c>
    </row>
    <row r="51" spans="3:4" x14ac:dyDescent="0.3">
      <c r="C51" t="s">
        <v>0</v>
      </c>
      <c r="D51" t="s">
        <v>140</v>
      </c>
    </row>
    <row r="52" spans="3:4" x14ac:dyDescent="0.3">
      <c r="C52" t="s">
        <v>2</v>
      </c>
      <c r="D52" t="s">
        <v>3</v>
      </c>
    </row>
    <row r="53" spans="3:4" x14ac:dyDescent="0.3">
      <c r="C53" t="s">
        <v>94</v>
      </c>
      <c r="D53" s="46">
        <v>55</v>
      </c>
    </row>
    <row r="54" spans="3:4" x14ac:dyDescent="0.3">
      <c r="C54" t="s">
        <v>95</v>
      </c>
      <c r="D54" s="46">
        <v>49.5</v>
      </c>
    </row>
    <row r="55" spans="3:4" x14ac:dyDescent="0.3">
      <c r="C55" t="s">
        <v>96</v>
      </c>
      <c r="D55" s="46">
        <v>49.5</v>
      </c>
    </row>
    <row r="56" spans="3:4" x14ac:dyDescent="0.3">
      <c r="C56" t="s">
        <v>97</v>
      </c>
      <c r="D56" s="46">
        <v>49.5</v>
      </c>
    </row>
    <row r="57" spans="3:4" x14ac:dyDescent="0.3">
      <c r="C57" t="s">
        <v>98</v>
      </c>
      <c r="D57" s="46">
        <v>38.5</v>
      </c>
    </row>
    <row r="58" spans="3:4" x14ac:dyDescent="0.3">
      <c r="C58" t="s">
        <v>142</v>
      </c>
      <c r="D58" s="46">
        <v>74.8</v>
      </c>
    </row>
    <row r="59" spans="3:4" x14ac:dyDescent="0.3">
      <c r="D59" s="46"/>
    </row>
    <row r="61" spans="3:4" x14ac:dyDescent="0.3">
      <c r="C61" t="s">
        <v>0</v>
      </c>
      <c r="D61" t="s">
        <v>141</v>
      </c>
    </row>
    <row r="62" spans="3:4" x14ac:dyDescent="0.3">
      <c r="C62" t="s">
        <v>2</v>
      </c>
      <c r="D62" t="s">
        <v>3</v>
      </c>
    </row>
    <row r="63" spans="3:4" x14ac:dyDescent="0.3">
      <c r="C63" t="s">
        <v>94</v>
      </c>
      <c r="D63" s="46">
        <v>57.2</v>
      </c>
    </row>
    <row r="64" spans="3:4" x14ac:dyDescent="0.3">
      <c r="C64" t="s">
        <v>95</v>
      </c>
      <c r="D64" s="46">
        <v>52.8</v>
      </c>
    </row>
    <row r="65" spans="3:4" x14ac:dyDescent="0.3">
      <c r="C65" t="s">
        <v>96</v>
      </c>
      <c r="D65" s="46">
        <v>52.8</v>
      </c>
    </row>
    <row r="66" spans="3:4" x14ac:dyDescent="0.3">
      <c r="C66" t="s">
        <v>97</v>
      </c>
      <c r="D66" s="46">
        <v>52.8</v>
      </c>
    </row>
    <row r="67" spans="3:4" x14ac:dyDescent="0.3">
      <c r="C67" t="s">
        <v>98</v>
      </c>
      <c r="D67" s="46">
        <v>41.8</v>
      </c>
    </row>
    <row r="68" spans="3:4" x14ac:dyDescent="0.3">
      <c r="C68" t="s">
        <v>142</v>
      </c>
      <c r="D68" s="46">
        <v>79.2</v>
      </c>
    </row>
    <row r="69" spans="3:4" x14ac:dyDescent="0.3">
      <c r="D69" s="46"/>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1"/>
  <sheetViews>
    <sheetView tabSelected="1" zoomScaleNormal="100" workbookViewId="0">
      <selection activeCell="G1" sqref="G1:I1"/>
    </sheetView>
  </sheetViews>
  <sheetFormatPr defaultColWidth="0" defaultRowHeight="14.4" zeroHeight="1" x14ac:dyDescent="0.3"/>
  <cols>
    <col min="1" max="1" width="6" customWidth="1"/>
    <col min="2" max="2" width="9" customWidth="1"/>
    <col min="3" max="3" width="29.5546875" customWidth="1"/>
    <col min="4" max="4" width="6.21875" customWidth="1"/>
    <col min="5" max="5" width="6" customWidth="1"/>
    <col min="6" max="6" width="9" customWidth="1"/>
    <col min="7" max="7" width="12" customWidth="1"/>
    <col min="8" max="9" width="6.21875" customWidth="1"/>
    <col min="10" max="10" width="3" customWidth="1"/>
    <col min="11" max="16384" width="9" hidden="1"/>
  </cols>
  <sheetData>
    <row r="1" spans="1:10" ht="42.45" customHeight="1" thickBot="1" x14ac:dyDescent="0.35">
      <c r="A1" s="10"/>
      <c r="B1" s="10"/>
      <c r="C1" s="65" t="s">
        <v>32</v>
      </c>
      <c r="D1" s="65"/>
      <c r="E1" s="65"/>
      <c r="F1" s="65"/>
      <c r="G1" s="63" t="s">
        <v>101</v>
      </c>
      <c r="H1" s="64"/>
      <c r="I1" s="64"/>
      <c r="J1" s="10"/>
    </row>
    <row r="2" spans="1:10" ht="15.6" thickBot="1" x14ac:dyDescent="0.35">
      <c r="A2" s="69" t="s">
        <v>33</v>
      </c>
      <c r="B2" s="70"/>
      <c r="C2" s="22" t="s">
        <v>2</v>
      </c>
      <c r="D2" s="73" t="s">
        <v>34</v>
      </c>
      <c r="E2" s="74"/>
      <c r="F2" s="75"/>
      <c r="G2" s="75"/>
      <c r="H2" s="75"/>
      <c r="I2" s="76"/>
      <c r="J2" s="10"/>
    </row>
    <row r="3" spans="1:10" ht="15.6" thickBot="1" x14ac:dyDescent="0.35">
      <c r="A3" s="69" t="s">
        <v>35</v>
      </c>
      <c r="B3" s="70"/>
      <c r="C3" s="22"/>
      <c r="D3" s="69" t="s">
        <v>36</v>
      </c>
      <c r="E3" s="70"/>
      <c r="F3" s="71"/>
      <c r="G3" s="71"/>
      <c r="H3" s="71"/>
      <c r="I3" s="72"/>
      <c r="J3" s="10"/>
    </row>
    <row r="4" spans="1:10" ht="15.6" thickBot="1" x14ac:dyDescent="0.35">
      <c r="A4" s="69" t="s">
        <v>37</v>
      </c>
      <c r="B4" s="70"/>
      <c r="C4" s="22" t="s">
        <v>2</v>
      </c>
      <c r="D4" s="69" t="s">
        <v>38</v>
      </c>
      <c r="E4" s="70"/>
      <c r="F4" s="71" t="s">
        <v>2</v>
      </c>
      <c r="G4" s="71"/>
      <c r="H4" s="71"/>
      <c r="I4" s="72"/>
      <c r="J4" s="10"/>
    </row>
    <row r="5" spans="1:10" ht="5.7" customHeight="1" x14ac:dyDescent="0.3">
      <c r="A5" s="8"/>
      <c r="B5" s="8"/>
      <c r="C5" s="8"/>
      <c r="D5" s="8"/>
      <c r="E5" s="8"/>
      <c r="F5" s="8"/>
      <c r="G5" s="8"/>
      <c r="H5" s="8"/>
      <c r="I5" s="8"/>
      <c r="J5" s="10"/>
    </row>
    <row r="6" spans="1:10" ht="15" thickBot="1" x14ac:dyDescent="0.35">
      <c r="A6" s="68" t="s">
        <v>39</v>
      </c>
      <c r="B6" s="68"/>
      <c r="C6" s="68"/>
      <c r="D6" s="68"/>
      <c r="E6" s="68"/>
      <c r="F6" s="68"/>
      <c r="G6" s="68"/>
      <c r="H6" s="68"/>
      <c r="I6" s="68"/>
      <c r="J6" s="10"/>
    </row>
    <row r="7" spans="1:10" ht="15" customHeight="1" thickBot="1" x14ac:dyDescent="0.35">
      <c r="A7" s="67" t="s">
        <v>40</v>
      </c>
      <c r="B7" s="67"/>
      <c r="C7" s="67"/>
      <c r="D7" s="67"/>
      <c r="E7" s="67"/>
      <c r="F7" s="67"/>
      <c r="G7" s="67"/>
      <c r="H7" s="67"/>
      <c r="I7" s="67"/>
      <c r="J7" s="10"/>
    </row>
    <row r="8" spans="1:10" ht="15" thickBot="1" x14ac:dyDescent="0.35">
      <c r="A8" s="1" t="s">
        <v>41</v>
      </c>
      <c r="B8" s="51" t="s">
        <v>42</v>
      </c>
      <c r="C8" s="51"/>
      <c r="D8" s="33" t="s">
        <v>43</v>
      </c>
      <c r="E8" s="33" t="s">
        <v>44</v>
      </c>
      <c r="F8" s="51" t="s">
        <v>45</v>
      </c>
      <c r="G8" s="51"/>
      <c r="H8" s="33" t="s">
        <v>43</v>
      </c>
      <c r="I8" s="34" t="s">
        <v>44</v>
      </c>
      <c r="J8" s="10"/>
    </row>
    <row r="9" spans="1:10" ht="28.5" customHeight="1" x14ac:dyDescent="0.3">
      <c r="A9" s="2" t="str">
        <f>IF($C$4=RawData!$A$6,"8","XS")</f>
        <v>XS</v>
      </c>
      <c r="B9" s="49"/>
      <c r="C9" s="49"/>
      <c r="D9" s="35"/>
      <c r="E9" s="23"/>
      <c r="F9" s="52"/>
      <c r="G9" s="53"/>
      <c r="H9" s="35"/>
      <c r="I9" s="28"/>
      <c r="J9" s="10"/>
    </row>
    <row r="10" spans="1:10" ht="42.75" customHeight="1" x14ac:dyDescent="0.3">
      <c r="A10" s="3" t="str">
        <f>IF($C$4=RawData!$A$6,"10","S")</f>
        <v>S</v>
      </c>
      <c r="B10" s="50"/>
      <c r="C10" s="50"/>
      <c r="D10" s="36"/>
      <c r="E10" s="24"/>
      <c r="F10" s="47"/>
      <c r="G10" s="48"/>
      <c r="H10" s="36"/>
      <c r="I10" s="29"/>
      <c r="J10" s="10"/>
    </row>
    <row r="11" spans="1:10" ht="42.75" customHeight="1" x14ac:dyDescent="0.3">
      <c r="A11" s="3" t="str">
        <f>IF($C$4=RawData!$A$6,"12","M")</f>
        <v>M</v>
      </c>
      <c r="B11" s="50"/>
      <c r="C11" s="50"/>
      <c r="D11" s="36"/>
      <c r="E11" s="24"/>
      <c r="F11" s="47"/>
      <c r="G11" s="48"/>
      <c r="H11" s="36"/>
      <c r="I11" s="29"/>
      <c r="J11" s="10"/>
    </row>
    <row r="12" spans="1:10" ht="42.75" customHeight="1" x14ac:dyDescent="0.3">
      <c r="A12" s="3" t="str">
        <f>IF($C$4=RawData!$A$6,"14","L")</f>
        <v>L</v>
      </c>
      <c r="B12" s="50"/>
      <c r="C12" s="50"/>
      <c r="D12" s="36"/>
      <c r="E12" s="24"/>
      <c r="F12" s="47"/>
      <c r="G12" s="48"/>
      <c r="H12" s="36"/>
      <c r="I12" s="29"/>
      <c r="J12" s="10"/>
    </row>
    <row r="13" spans="1:10" ht="42.75" customHeight="1" x14ac:dyDescent="0.3">
      <c r="A13" s="3" t="str">
        <f>IF($C$4=RawData!$A$6,"16","XL")</f>
        <v>XL</v>
      </c>
      <c r="B13" s="50"/>
      <c r="C13" s="50"/>
      <c r="D13" s="36"/>
      <c r="E13" s="24"/>
      <c r="F13" s="47"/>
      <c r="G13" s="48"/>
      <c r="H13" s="36"/>
      <c r="I13" s="29"/>
      <c r="J13" s="10"/>
    </row>
    <row r="14" spans="1:10" ht="28.5" customHeight="1" x14ac:dyDescent="0.3">
      <c r="A14" s="3" t="str">
        <f>IF($C$4=RawData!$A$6,"18","2XL")</f>
        <v>2XL</v>
      </c>
      <c r="B14" s="50"/>
      <c r="C14" s="50"/>
      <c r="D14" s="36"/>
      <c r="E14" s="24"/>
      <c r="F14" s="47"/>
      <c r="G14" s="48"/>
      <c r="H14" s="36"/>
      <c r="I14" s="29"/>
      <c r="J14" s="10"/>
    </row>
    <row r="15" spans="1:10" ht="28.5" customHeight="1" x14ac:dyDescent="0.3">
      <c r="A15" s="3" t="str">
        <f>IF($C$4=RawData!$A$6,"20","3XL")</f>
        <v>3XL</v>
      </c>
      <c r="B15" s="50"/>
      <c r="C15" s="50"/>
      <c r="D15" s="36"/>
      <c r="E15" s="24"/>
      <c r="F15" s="47"/>
      <c r="G15" s="48"/>
      <c r="H15" s="36"/>
      <c r="I15" s="29"/>
      <c r="J15" s="10"/>
    </row>
    <row r="16" spans="1:10" ht="17.25" customHeight="1" x14ac:dyDescent="0.3">
      <c r="A16" s="3" t="str">
        <f>IF($C$4=RawData!$A$6,"22","4XL")</f>
        <v>4XL</v>
      </c>
      <c r="B16" s="57"/>
      <c r="C16" s="57"/>
      <c r="D16" s="36"/>
      <c r="E16" s="24"/>
      <c r="F16" s="47"/>
      <c r="G16" s="48"/>
      <c r="H16" s="36"/>
      <c r="I16" s="29"/>
      <c r="J16" s="10"/>
    </row>
    <row r="17" spans="1:10" ht="17.25" customHeight="1" x14ac:dyDescent="0.3">
      <c r="A17" s="3" t="str">
        <f>IF($C$4=RawData!$A$6,"24","5XL")</f>
        <v>5XL</v>
      </c>
      <c r="B17" s="57"/>
      <c r="C17" s="57"/>
      <c r="D17" s="36"/>
      <c r="E17" s="24"/>
      <c r="F17" s="47"/>
      <c r="G17" s="48"/>
      <c r="H17" s="36"/>
      <c r="I17" s="29"/>
      <c r="J17" s="10"/>
    </row>
    <row r="18" spans="1:10" ht="17.25" customHeight="1" thickBot="1" x14ac:dyDescent="0.35">
      <c r="A18" s="4" t="str">
        <f>IF($C$4=RawData!$A$6,"28","7XL")</f>
        <v>7XL</v>
      </c>
      <c r="B18" s="58"/>
      <c r="C18" s="58"/>
      <c r="D18" s="37"/>
      <c r="E18" s="25"/>
      <c r="F18" s="55"/>
      <c r="G18" s="56"/>
      <c r="H18" s="37"/>
      <c r="I18" s="30"/>
      <c r="J18" s="10"/>
    </row>
    <row r="19" spans="1:10" ht="14.25" customHeight="1" thickTop="1" x14ac:dyDescent="0.3">
      <c r="A19" s="5" t="s">
        <v>92</v>
      </c>
      <c r="B19" s="59"/>
      <c r="C19" s="59"/>
      <c r="D19" s="38"/>
      <c r="E19" s="26"/>
      <c r="F19" s="61"/>
      <c r="G19" s="62"/>
      <c r="H19" s="38"/>
      <c r="I19" s="31"/>
      <c r="J19" s="10"/>
    </row>
    <row r="20" spans="1:10" ht="14.25" customHeight="1" x14ac:dyDescent="0.3">
      <c r="A20" s="5" t="s">
        <v>46</v>
      </c>
      <c r="B20" s="59"/>
      <c r="C20" s="59"/>
      <c r="D20" s="38"/>
      <c r="E20" s="26"/>
      <c r="F20" s="61"/>
      <c r="G20" s="62"/>
      <c r="H20" s="38"/>
      <c r="I20" s="31"/>
      <c r="J20" s="10"/>
    </row>
    <row r="21" spans="1:10" ht="14.25" customHeight="1" x14ac:dyDescent="0.3">
      <c r="A21" s="3" t="s">
        <v>47</v>
      </c>
      <c r="B21" s="60"/>
      <c r="C21" s="60"/>
      <c r="D21" s="36"/>
      <c r="E21" s="24"/>
      <c r="F21" s="47"/>
      <c r="G21" s="48"/>
      <c r="H21" s="36"/>
      <c r="I21" s="29"/>
      <c r="J21" s="10"/>
    </row>
    <row r="22" spans="1:10" ht="34.200000000000003" customHeight="1" x14ac:dyDescent="0.3">
      <c r="A22" s="3" t="s">
        <v>48</v>
      </c>
      <c r="B22" s="60"/>
      <c r="C22" s="60"/>
      <c r="D22" s="36"/>
      <c r="E22" s="24"/>
      <c r="F22" s="47"/>
      <c r="G22" s="48"/>
      <c r="H22" s="36"/>
      <c r="I22" s="29"/>
      <c r="J22" s="10"/>
    </row>
    <row r="23" spans="1:10" ht="34.200000000000003" customHeight="1" x14ac:dyDescent="0.3">
      <c r="A23" s="3" t="s">
        <v>49</v>
      </c>
      <c r="B23" s="60"/>
      <c r="C23" s="60"/>
      <c r="D23" s="36"/>
      <c r="E23" s="24"/>
      <c r="F23" s="47"/>
      <c r="G23" s="48"/>
      <c r="H23" s="36"/>
      <c r="I23" s="29"/>
      <c r="J23" s="10"/>
    </row>
    <row r="24" spans="1:10" ht="34.200000000000003" customHeight="1" x14ac:dyDescent="0.3">
      <c r="A24" s="3" t="s">
        <v>50</v>
      </c>
      <c r="B24" s="60"/>
      <c r="C24" s="60"/>
      <c r="D24" s="36"/>
      <c r="E24" s="24"/>
      <c r="F24" s="47"/>
      <c r="G24" s="48"/>
      <c r="H24" s="36"/>
      <c r="I24" s="29"/>
      <c r="J24" s="10"/>
    </row>
    <row r="25" spans="1:10" ht="34.200000000000003" customHeight="1" x14ac:dyDescent="0.3">
      <c r="A25" s="3" t="s">
        <v>51</v>
      </c>
      <c r="B25" s="60"/>
      <c r="C25" s="60"/>
      <c r="D25" s="36"/>
      <c r="E25" s="24"/>
      <c r="F25" s="47"/>
      <c r="G25" s="48"/>
      <c r="H25" s="36"/>
      <c r="I25" s="29"/>
      <c r="J25" s="10"/>
    </row>
    <row r="26" spans="1:10" ht="18" thickBot="1" x14ac:dyDescent="0.35">
      <c r="A26" s="6" t="s">
        <v>44</v>
      </c>
      <c r="B26" s="7"/>
      <c r="C26" s="43" t="s">
        <v>42</v>
      </c>
      <c r="D26" s="7"/>
      <c r="E26" s="27">
        <f>SUM(E9:E25)</f>
        <v>0</v>
      </c>
      <c r="F26" s="66" t="s">
        <v>45</v>
      </c>
      <c r="G26" s="66"/>
      <c r="H26" s="7"/>
      <c r="I26" s="32">
        <f>SUM(I9:I25)</f>
        <v>0</v>
      </c>
      <c r="J26" s="10"/>
    </row>
    <row r="27" spans="1:10" ht="19.8" customHeight="1" thickBot="1" x14ac:dyDescent="0.35">
      <c r="A27" s="6" t="s">
        <v>138</v>
      </c>
      <c r="B27" s="7"/>
      <c r="C27" s="43" t="s">
        <v>135</v>
      </c>
      <c r="D27" s="77" t="str">
        <f>IF(C4&gt;0,VLOOKUP(C4,PRICESS,2,FALSE),"")</f>
        <v>N/A</v>
      </c>
      <c r="E27" s="77"/>
      <c r="F27" s="66" t="s">
        <v>135</v>
      </c>
      <c r="G27" s="66"/>
      <c r="H27" s="77" t="str">
        <f>IF(C4&gt;0,VLOOKUP(C4,PRICELS,2,FALSE),"")</f>
        <v>N/A</v>
      </c>
      <c r="I27" s="78"/>
      <c r="J27" s="10"/>
    </row>
    <row r="28" spans="1:10" ht="19.8" customHeight="1" thickBot="1" x14ac:dyDescent="0.35">
      <c r="A28" s="6" t="s">
        <v>139</v>
      </c>
      <c r="B28" s="7"/>
      <c r="C28" s="43" t="s">
        <v>136</v>
      </c>
      <c r="D28" s="77" t="e">
        <f>SUM(E26*D27)</f>
        <v>#VALUE!</v>
      </c>
      <c r="E28" s="77"/>
      <c r="F28" s="66" t="s">
        <v>137</v>
      </c>
      <c r="G28" s="66"/>
      <c r="H28" s="77" t="e">
        <f>SUM(I26*H27)</f>
        <v>#VALUE!</v>
      </c>
      <c r="I28" s="78"/>
      <c r="J28" s="10"/>
    </row>
    <row r="29" spans="1:10" ht="15.6" thickBot="1" x14ac:dyDescent="0.35">
      <c r="A29" s="9" t="s">
        <v>52</v>
      </c>
      <c r="B29" s="8"/>
      <c r="C29" s="8"/>
      <c r="D29" s="8"/>
      <c r="E29" s="8"/>
      <c r="F29" s="66" t="s">
        <v>44</v>
      </c>
      <c r="G29" s="66"/>
      <c r="H29" s="77" t="e">
        <f>SUM(D28+H28)</f>
        <v>#VALUE!</v>
      </c>
      <c r="I29" s="78"/>
      <c r="J29" s="10"/>
    </row>
    <row r="30" spans="1:10" ht="78" customHeight="1" x14ac:dyDescent="0.3">
      <c r="A30" s="54" t="s">
        <v>53</v>
      </c>
      <c r="B30" s="54"/>
      <c r="C30" s="54"/>
      <c r="D30" s="54"/>
      <c r="E30" s="54"/>
      <c r="F30" s="54"/>
      <c r="G30" s="54"/>
      <c r="H30" s="54"/>
      <c r="I30" s="54"/>
      <c r="J30" s="10"/>
    </row>
    <row r="31" spans="1:10" x14ac:dyDescent="0.3">
      <c r="A31" s="10"/>
      <c r="B31" s="10"/>
      <c r="C31" s="10"/>
      <c r="D31" s="10"/>
      <c r="E31" s="10"/>
      <c r="F31" s="10"/>
      <c r="G31" s="10"/>
      <c r="H31" s="10"/>
      <c r="I31" s="10"/>
      <c r="J31" s="10"/>
    </row>
  </sheetData>
  <sheetProtection selectLockedCells="1"/>
  <mergeCells count="59">
    <mergeCell ref="D27:E27"/>
    <mergeCell ref="D28:E28"/>
    <mergeCell ref="F27:G27"/>
    <mergeCell ref="H27:I27"/>
    <mergeCell ref="F29:G29"/>
    <mergeCell ref="H29:I29"/>
    <mergeCell ref="F28:G28"/>
    <mergeCell ref="H28:I28"/>
    <mergeCell ref="G1:I1"/>
    <mergeCell ref="C1:F1"/>
    <mergeCell ref="F26:G26"/>
    <mergeCell ref="A7:I7"/>
    <mergeCell ref="A6:I6"/>
    <mergeCell ref="A3:B3"/>
    <mergeCell ref="D3:E3"/>
    <mergeCell ref="F3:I3"/>
    <mergeCell ref="A2:B2"/>
    <mergeCell ref="A4:B4"/>
    <mergeCell ref="D2:E2"/>
    <mergeCell ref="D4:E4"/>
    <mergeCell ref="F4:I4"/>
    <mergeCell ref="F2:I2"/>
    <mergeCell ref="F19:G19"/>
    <mergeCell ref="F21:G21"/>
    <mergeCell ref="F25:G25"/>
    <mergeCell ref="B19:C19"/>
    <mergeCell ref="B21:C21"/>
    <mergeCell ref="B22:C22"/>
    <mergeCell ref="B23:C23"/>
    <mergeCell ref="B24:C24"/>
    <mergeCell ref="B25:C25"/>
    <mergeCell ref="B20:C20"/>
    <mergeCell ref="F20:G20"/>
    <mergeCell ref="A30:I30"/>
    <mergeCell ref="F13:G13"/>
    <mergeCell ref="F14:G14"/>
    <mergeCell ref="F15:G15"/>
    <mergeCell ref="F16:G16"/>
    <mergeCell ref="F17:G17"/>
    <mergeCell ref="F18:G18"/>
    <mergeCell ref="B15:C15"/>
    <mergeCell ref="B16:C16"/>
    <mergeCell ref="B17:C17"/>
    <mergeCell ref="B18:C18"/>
    <mergeCell ref="B13:C13"/>
    <mergeCell ref="B14:C14"/>
    <mergeCell ref="F22:G22"/>
    <mergeCell ref="F23:G23"/>
    <mergeCell ref="F24:G24"/>
    <mergeCell ref="B8:C8"/>
    <mergeCell ref="F8:G8"/>
    <mergeCell ref="F9:G9"/>
    <mergeCell ref="F10:G10"/>
    <mergeCell ref="F11:G11"/>
    <mergeCell ref="F12:G12"/>
    <mergeCell ref="B9:C9"/>
    <mergeCell ref="B10:C10"/>
    <mergeCell ref="B11:C11"/>
    <mergeCell ref="B12:C12"/>
  </mergeCells>
  <phoneticPr fontId="6" type="noConversion"/>
  <dataValidations count="2">
    <dataValidation type="list" allowBlank="1" showInputMessage="1" showErrorMessage="1" sqref="F4:I4" xr:uid="{00000000-0002-0000-0100-000000000000}">
      <formula1>DESIGN</formula1>
    </dataValidation>
    <dataValidation type="list" allowBlank="1" showInputMessage="1" showErrorMessage="1" sqref="C2" xr:uid="{CEA5300D-0FA1-40BD-AC6D-93FB0DA5CA55}">
      <formula1>CLUB</formula1>
    </dataValidation>
  </dataValidations>
  <pageMargins left="0.84749999999999992" right="0.39583333333333331" top="0.38541666666666669" bottom="0.80208333333333337" header="0.3" footer="0.3"/>
  <pageSetup scale="92" orientation="portrait" r:id="rId1"/>
  <headerFooter>
    <oddFooter>&amp;C&amp;"-,Bold"
Custom Technical Apparel | Sublimation Specialists | Performance Fabrics</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RawData!$A$2:$A$8</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5"/>
  <sheetViews>
    <sheetView zoomScaleNormal="100" workbookViewId="0">
      <selection activeCell="C17" sqref="C17:I17"/>
    </sheetView>
  </sheetViews>
  <sheetFormatPr defaultColWidth="0" defaultRowHeight="14.4" zeroHeight="1" x14ac:dyDescent="0.3"/>
  <cols>
    <col min="1" max="1" width="9" customWidth="1"/>
    <col min="2" max="11" width="6" customWidth="1"/>
    <col min="12" max="13" width="9" customWidth="1"/>
    <col min="14" max="14" width="9" style="10" customWidth="1"/>
    <col min="15" max="15" width="9" hidden="1" customWidth="1"/>
    <col min="16" max="16384" width="9" hidden="1"/>
  </cols>
  <sheetData>
    <row r="1" spans="1:13" ht="42.75" customHeight="1" x14ac:dyDescent="0.3">
      <c r="A1" s="10"/>
      <c r="B1" s="10"/>
      <c r="C1" s="10"/>
      <c r="D1" s="84" t="s">
        <v>54</v>
      </c>
      <c r="E1" s="84"/>
      <c r="F1" s="84"/>
      <c r="G1" s="84"/>
      <c r="H1" s="84"/>
      <c r="I1" s="84"/>
      <c r="J1" s="84"/>
      <c r="K1" s="82" t="s">
        <v>102</v>
      </c>
      <c r="L1" s="83"/>
      <c r="M1" s="83"/>
    </row>
    <row r="2" spans="1:13" ht="15" thickBot="1" x14ac:dyDescent="0.35">
      <c r="A2" s="10"/>
      <c r="B2" s="10"/>
      <c r="C2" s="10"/>
      <c r="D2" s="10"/>
      <c r="E2" s="10"/>
      <c r="F2" s="10"/>
      <c r="G2" s="10"/>
      <c r="H2" s="10"/>
      <c r="I2" s="10"/>
      <c r="J2" s="10"/>
      <c r="K2" s="10"/>
      <c r="L2" s="10"/>
      <c r="M2" s="10"/>
    </row>
    <row r="3" spans="1:13" x14ac:dyDescent="0.3">
      <c r="A3" s="121" t="s">
        <v>33</v>
      </c>
      <c r="B3" s="122"/>
      <c r="C3" s="107" t="str">
        <f>IF(CustomerOrder!C2&gt;0,CustomerOrder!C2,"")</f>
        <v>[FROM LIST]</v>
      </c>
      <c r="D3" s="107"/>
      <c r="E3" s="107"/>
      <c r="F3" s="107"/>
      <c r="G3" s="107"/>
      <c r="H3" s="107"/>
      <c r="I3" s="108"/>
      <c r="J3" s="10"/>
      <c r="K3" s="92" t="s">
        <v>55</v>
      </c>
      <c r="L3" s="93"/>
      <c r="M3" s="94"/>
    </row>
    <row r="4" spans="1:13" ht="15" thickBot="1" x14ac:dyDescent="0.35">
      <c r="A4" s="129" t="s">
        <v>34</v>
      </c>
      <c r="B4" s="130"/>
      <c r="C4" s="109" t="str">
        <f>IF(CustomerOrder!F2&gt;0,CustomerOrder!F2,"")</f>
        <v/>
      </c>
      <c r="D4" s="109"/>
      <c r="E4" s="109"/>
      <c r="F4" s="109"/>
      <c r="G4" s="109"/>
      <c r="H4" s="109"/>
      <c r="I4" s="110"/>
      <c r="J4" s="10"/>
      <c r="K4" s="95"/>
      <c r="L4" s="96"/>
      <c r="M4" s="97"/>
    </row>
    <row r="5" spans="1:13" x14ac:dyDescent="0.3">
      <c r="A5" s="131" t="s">
        <v>56</v>
      </c>
      <c r="B5" s="132"/>
      <c r="C5" s="111"/>
      <c r="D5" s="111"/>
      <c r="E5" s="111"/>
      <c r="F5" s="111"/>
      <c r="G5" s="111"/>
      <c r="H5" s="111"/>
      <c r="I5" s="112"/>
      <c r="J5" s="10"/>
      <c r="K5" s="95"/>
      <c r="L5" s="96"/>
      <c r="M5" s="97"/>
    </row>
    <row r="6" spans="1:13" ht="15" thickBot="1" x14ac:dyDescent="0.35">
      <c r="A6" s="129" t="s">
        <v>57</v>
      </c>
      <c r="B6" s="130"/>
      <c r="C6" s="87"/>
      <c r="D6" s="87"/>
      <c r="E6" s="87"/>
      <c r="F6" s="87"/>
      <c r="G6" s="87"/>
      <c r="H6" s="87"/>
      <c r="I6" s="88"/>
      <c r="J6" s="10"/>
      <c r="K6" s="95"/>
      <c r="L6" s="96"/>
      <c r="M6" s="97"/>
    </row>
    <row r="7" spans="1:13" ht="15" thickBot="1" x14ac:dyDescent="0.35">
      <c r="A7" s="10"/>
      <c r="B7" s="10"/>
      <c r="C7" s="20"/>
      <c r="D7" s="20"/>
      <c r="E7" s="20"/>
      <c r="F7" s="20"/>
      <c r="G7" s="21"/>
      <c r="H7" s="21"/>
      <c r="I7" s="21"/>
      <c r="J7" s="10"/>
      <c r="K7" s="95"/>
      <c r="L7" s="96"/>
      <c r="M7" s="97"/>
    </row>
    <row r="8" spans="1:13" ht="14.25" customHeight="1" x14ac:dyDescent="0.3">
      <c r="A8" s="121" t="s">
        <v>58</v>
      </c>
      <c r="B8" s="122"/>
      <c r="C8" s="113"/>
      <c r="D8" s="85"/>
      <c r="E8" s="85"/>
      <c r="F8" s="85"/>
      <c r="G8" s="85"/>
      <c r="H8" s="85"/>
      <c r="I8" s="86"/>
      <c r="J8" s="10"/>
      <c r="K8" s="95"/>
      <c r="L8" s="96"/>
      <c r="M8" s="97"/>
    </row>
    <row r="9" spans="1:13" ht="14.25" customHeight="1" thickBot="1" x14ac:dyDescent="0.35">
      <c r="A9" s="129" t="s">
        <v>59</v>
      </c>
      <c r="B9" s="130"/>
      <c r="C9" s="114" t="str">
        <f>IF(C8&gt;0,C8+21+(7-WEEKDAY(C8,16)+1),"")</f>
        <v/>
      </c>
      <c r="D9" s="115"/>
      <c r="E9" s="115"/>
      <c r="F9" s="115"/>
      <c r="G9" s="115"/>
      <c r="H9" s="115"/>
      <c r="I9" s="116"/>
      <c r="J9" s="10"/>
      <c r="K9" s="95"/>
      <c r="L9" s="96"/>
      <c r="M9" s="97"/>
    </row>
    <row r="10" spans="1:13" ht="15" thickBot="1" x14ac:dyDescent="0.35">
      <c r="A10" s="10"/>
      <c r="B10" s="10"/>
      <c r="C10" s="20"/>
      <c r="D10" s="20"/>
      <c r="E10" s="20"/>
      <c r="F10" s="20"/>
      <c r="G10" s="21"/>
      <c r="H10" s="21"/>
      <c r="I10" s="21"/>
      <c r="J10" s="10"/>
      <c r="K10" s="95"/>
      <c r="L10" s="96"/>
      <c r="M10" s="97"/>
    </row>
    <row r="11" spans="1:13" x14ac:dyDescent="0.3">
      <c r="A11" s="121" t="s">
        <v>37</v>
      </c>
      <c r="B11" s="122"/>
      <c r="C11" s="85" t="str">
        <f>CustomerOrder!C4</f>
        <v>[FROM LIST]</v>
      </c>
      <c r="D11" s="85"/>
      <c r="E11" s="85"/>
      <c r="F11" s="85"/>
      <c r="G11" s="85"/>
      <c r="H11" s="85"/>
      <c r="I11" s="86"/>
      <c r="J11" s="10"/>
      <c r="K11" s="95"/>
      <c r="L11" s="96"/>
      <c r="M11" s="97"/>
    </row>
    <row r="12" spans="1:13" ht="14.7" customHeight="1" x14ac:dyDescent="0.3">
      <c r="A12" s="133" t="s">
        <v>60</v>
      </c>
      <c r="B12" s="134"/>
      <c r="C12" s="89" t="str">
        <f>VLOOKUP(C11,ITEMCODE,2,FALSE)</f>
        <v>N/A</v>
      </c>
      <c r="D12" s="89"/>
      <c r="E12" s="89"/>
      <c r="F12" s="89"/>
      <c r="G12" s="89"/>
      <c r="H12" s="89"/>
      <c r="I12" s="90"/>
      <c r="J12" s="10"/>
      <c r="K12" s="98"/>
      <c r="L12" s="99"/>
      <c r="M12" s="100"/>
    </row>
    <row r="13" spans="1:13" x14ac:dyDescent="0.3">
      <c r="A13" s="133" t="s">
        <v>61</v>
      </c>
      <c r="B13" s="134"/>
      <c r="C13" s="89" t="s">
        <v>62</v>
      </c>
      <c r="D13" s="89"/>
      <c r="E13" s="89"/>
      <c r="F13" s="89"/>
      <c r="G13" s="89"/>
      <c r="H13" s="89"/>
      <c r="I13" s="90"/>
      <c r="J13" s="10"/>
      <c r="K13" s="101"/>
      <c r="L13" s="102"/>
      <c r="M13" s="103"/>
    </row>
    <row r="14" spans="1:13" ht="15" thickBot="1" x14ac:dyDescent="0.35">
      <c r="A14" s="129" t="s">
        <v>63</v>
      </c>
      <c r="B14" s="130"/>
      <c r="C14" s="87" t="s">
        <v>64</v>
      </c>
      <c r="D14" s="87"/>
      <c r="E14" s="87"/>
      <c r="F14" s="87"/>
      <c r="G14" s="87"/>
      <c r="H14" s="87"/>
      <c r="I14" s="88"/>
      <c r="J14" s="10"/>
      <c r="K14" s="101"/>
      <c r="L14" s="102"/>
      <c r="M14" s="103"/>
    </row>
    <row r="15" spans="1:13" ht="15" thickBot="1" x14ac:dyDescent="0.35">
      <c r="A15" s="10"/>
      <c r="B15" s="10"/>
      <c r="C15" s="20"/>
      <c r="D15" s="20"/>
      <c r="E15" s="20"/>
      <c r="F15" s="20"/>
      <c r="G15" s="21"/>
      <c r="H15" s="21"/>
      <c r="I15" s="21"/>
      <c r="J15" s="10"/>
      <c r="K15" s="104"/>
      <c r="L15" s="105"/>
      <c r="M15" s="106"/>
    </row>
    <row r="16" spans="1:13" x14ac:dyDescent="0.3">
      <c r="A16" s="121" t="s">
        <v>65</v>
      </c>
      <c r="B16" s="122"/>
      <c r="C16" s="85" t="str">
        <f>IF(C11&gt;0,VLOOKUP(C11,FABRIC,2,FALSE),"")</f>
        <v>N/A</v>
      </c>
      <c r="D16" s="85"/>
      <c r="E16" s="85"/>
      <c r="F16" s="85"/>
      <c r="G16" s="85"/>
      <c r="H16" s="85"/>
      <c r="I16" s="86"/>
      <c r="J16" s="10"/>
      <c r="K16" s="19"/>
      <c r="L16" s="19"/>
      <c r="M16" s="19"/>
    </row>
    <row r="17" spans="1:13" ht="15" thickBot="1" x14ac:dyDescent="0.35">
      <c r="A17" s="129" t="s">
        <v>66</v>
      </c>
      <c r="B17" s="130"/>
      <c r="C17" s="87" t="s">
        <v>67</v>
      </c>
      <c r="D17" s="87"/>
      <c r="E17" s="87"/>
      <c r="F17" s="87"/>
      <c r="G17" s="87"/>
      <c r="H17" s="87"/>
      <c r="I17" s="88"/>
      <c r="J17" s="10"/>
      <c r="K17" s="19"/>
      <c r="L17" s="19"/>
      <c r="M17" s="19"/>
    </row>
    <row r="18" spans="1:13" ht="15" thickBot="1" x14ac:dyDescent="0.35">
      <c r="A18" s="10"/>
      <c r="B18" s="10"/>
      <c r="C18" s="10"/>
      <c r="D18" s="10"/>
      <c r="E18" s="10"/>
      <c r="F18" s="10"/>
      <c r="G18" s="10"/>
      <c r="H18" s="10"/>
      <c r="I18" s="10"/>
      <c r="J18" s="10"/>
      <c r="K18" s="10"/>
      <c r="L18" s="10"/>
      <c r="M18" s="10"/>
    </row>
    <row r="19" spans="1:13" ht="15" thickBot="1" x14ac:dyDescent="0.35">
      <c r="A19" s="121" t="s">
        <v>68</v>
      </c>
      <c r="B19" s="123"/>
      <c r="C19" s="18"/>
      <c r="D19" s="18"/>
      <c r="E19" s="18"/>
      <c r="F19" s="18"/>
      <c r="G19" s="121" t="s">
        <v>69</v>
      </c>
      <c r="H19" s="122"/>
      <c r="I19" s="123"/>
      <c r="J19" s="18"/>
      <c r="K19" s="18"/>
      <c r="L19" s="18"/>
      <c r="M19" s="18"/>
    </row>
    <row r="20" spans="1:13" x14ac:dyDescent="0.3">
      <c r="A20" s="127" t="s">
        <v>70</v>
      </c>
      <c r="B20" s="128"/>
      <c r="C20" s="85"/>
      <c r="D20" s="85"/>
      <c r="E20" s="85"/>
      <c r="F20" s="86"/>
      <c r="G20" s="117" t="s">
        <v>71</v>
      </c>
      <c r="H20" s="118"/>
      <c r="I20" s="118"/>
      <c r="J20" s="85"/>
      <c r="K20" s="85"/>
      <c r="L20" s="85"/>
      <c r="M20" s="86"/>
    </row>
    <row r="21" spans="1:13" x14ac:dyDescent="0.3">
      <c r="A21" s="127" t="s">
        <v>72</v>
      </c>
      <c r="B21" s="128"/>
      <c r="C21" s="89"/>
      <c r="D21" s="89"/>
      <c r="E21" s="89"/>
      <c r="F21" s="90"/>
      <c r="G21" s="119" t="s">
        <v>73</v>
      </c>
      <c r="H21" s="120"/>
      <c r="I21" s="120"/>
      <c r="J21" s="89"/>
      <c r="K21" s="89"/>
      <c r="L21" s="89"/>
      <c r="M21" s="90"/>
    </row>
    <row r="22" spans="1:13" x14ac:dyDescent="0.3">
      <c r="A22" s="127" t="s">
        <v>74</v>
      </c>
      <c r="B22" s="128"/>
      <c r="C22" s="89"/>
      <c r="D22" s="89"/>
      <c r="E22" s="89"/>
      <c r="F22" s="90"/>
      <c r="G22" s="127" t="s">
        <v>75</v>
      </c>
      <c r="H22" s="128"/>
      <c r="I22" s="128"/>
      <c r="J22" s="89"/>
      <c r="K22" s="89"/>
      <c r="L22" s="89"/>
      <c r="M22" s="90"/>
    </row>
    <row r="23" spans="1:13" x14ac:dyDescent="0.3">
      <c r="A23" s="127" t="s">
        <v>76</v>
      </c>
      <c r="B23" s="128"/>
      <c r="C23" s="89"/>
      <c r="D23" s="89"/>
      <c r="E23" s="89"/>
      <c r="F23" s="90"/>
      <c r="G23" s="127" t="s">
        <v>77</v>
      </c>
      <c r="H23" s="128"/>
      <c r="I23" s="128"/>
      <c r="J23" s="89"/>
      <c r="K23" s="89"/>
      <c r="L23" s="89"/>
      <c r="M23" s="90"/>
    </row>
    <row r="24" spans="1:13" x14ac:dyDescent="0.3">
      <c r="A24" s="127" t="s">
        <v>78</v>
      </c>
      <c r="B24" s="128"/>
      <c r="C24" s="89" t="s">
        <v>79</v>
      </c>
      <c r="D24" s="89"/>
      <c r="E24" s="89"/>
      <c r="F24" s="90"/>
      <c r="G24" s="127" t="s">
        <v>80</v>
      </c>
      <c r="H24" s="128"/>
      <c r="I24" s="128"/>
      <c r="J24" s="89"/>
      <c r="K24" s="89"/>
      <c r="L24" s="89"/>
      <c r="M24" s="90"/>
    </row>
    <row r="25" spans="1:13" x14ac:dyDescent="0.3">
      <c r="A25" s="127" t="s">
        <v>81</v>
      </c>
      <c r="B25" s="128"/>
      <c r="C25" s="89" t="s">
        <v>79</v>
      </c>
      <c r="D25" s="89"/>
      <c r="E25" s="89"/>
      <c r="F25" s="90"/>
      <c r="G25" s="127" t="s">
        <v>82</v>
      </c>
      <c r="H25" s="128"/>
      <c r="I25" s="128"/>
      <c r="J25" s="89"/>
      <c r="K25" s="89"/>
      <c r="L25" s="89"/>
      <c r="M25" s="90"/>
    </row>
    <row r="26" spans="1:13" ht="15" thickBot="1" x14ac:dyDescent="0.35">
      <c r="A26" s="125" t="s">
        <v>83</v>
      </c>
      <c r="B26" s="126"/>
      <c r="C26" s="87" t="s">
        <v>84</v>
      </c>
      <c r="D26" s="87"/>
      <c r="E26" s="87"/>
      <c r="F26" s="88"/>
      <c r="G26" s="125" t="s">
        <v>85</v>
      </c>
      <c r="H26" s="126"/>
      <c r="I26" s="126"/>
      <c r="J26" s="87" t="s">
        <v>86</v>
      </c>
      <c r="K26" s="87"/>
      <c r="L26" s="87"/>
      <c r="M26" s="88"/>
    </row>
    <row r="27" spans="1:13" x14ac:dyDescent="0.3">
      <c r="A27" s="10"/>
      <c r="B27" s="10"/>
      <c r="C27" s="10"/>
      <c r="D27" s="10"/>
      <c r="E27" s="10"/>
      <c r="F27" s="10"/>
      <c r="G27" s="10"/>
      <c r="H27" s="10"/>
      <c r="I27" s="10"/>
      <c r="J27" s="10"/>
      <c r="K27" s="10"/>
      <c r="L27" s="10"/>
      <c r="M27" s="10"/>
    </row>
    <row r="28" spans="1:13" x14ac:dyDescent="0.3">
      <c r="A28" s="124" t="s">
        <v>87</v>
      </c>
      <c r="B28" s="124"/>
      <c r="C28" s="8"/>
      <c r="D28" s="8"/>
      <c r="E28" s="8"/>
      <c r="F28" s="8"/>
      <c r="G28" s="8"/>
      <c r="H28" s="8"/>
      <c r="I28" s="8"/>
      <c r="J28" s="8"/>
      <c r="K28" s="8"/>
      <c r="L28" s="8"/>
      <c r="M28" s="10"/>
    </row>
    <row r="29" spans="1:13" ht="15" thickBot="1" x14ac:dyDescent="0.35">
      <c r="A29" s="11" t="s">
        <v>88</v>
      </c>
      <c r="B29" s="44" t="str">
        <f>CustomerOrder!$A$9</f>
        <v>XS</v>
      </c>
      <c r="C29" s="44" t="str">
        <f>CustomerOrder!$A$10</f>
        <v>S</v>
      </c>
      <c r="D29" s="44" t="str">
        <f>CustomerOrder!$A$11</f>
        <v>M</v>
      </c>
      <c r="E29" s="44" t="str">
        <f>CustomerOrder!$A$12</f>
        <v>L</v>
      </c>
      <c r="F29" s="44" t="str">
        <f>CustomerOrder!$A$13</f>
        <v>XL</v>
      </c>
      <c r="G29" s="44" t="str">
        <f>CustomerOrder!$A$14</f>
        <v>2XL</v>
      </c>
      <c r="H29" s="44" t="str">
        <f>CustomerOrder!$A$15</f>
        <v>3XL</v>
      </c>
      <c r="I29" s="44" t="str">
        <f>CustomerOrder!$A$16</f>
        <v>4XL</v>
      </c>
      <c r="J29" s="44" t="str">
        <f>CustomerOrder!$A$17</f>
        <v>5XL</v>
      </c>
      <c r="K29" s="44" t="str">
        <f>CustomerOrder!$A$18</f>
        <v>7XL</v>
      </c>
      <c r="L29" s="39" t="s">
        <v>44</v>
      </c>
      <c r="M29" s="10"/>
    </row>
    <row r="30" spans="1:13" x14ac:dyDescent="0.3">
      <c r="A30" s="12" t="s">
        <v>89</v>
      </c>
      <c r="B30" s="14">
        <f>CustomerOrder!$E$9</f>
        <v>0</v>
      </c>
      <c r="C30" s="14">
        <f>CustomerOrder!$E$10</f>
        <v>0</v>
      </c>
      <c r="D30" s="14">
        <f>CustomerOrder!$E$11</f>
        <v>0</v>
      </c>
      <c r="E30" s="14">
        <f>CustomerOrder!$E$12</f>
        <v>0</v>
      </c>
      <c r="F30" s="14">
        <f>CustomerOrder!$E$13</f>
        <v>0</v>
      </c>
      <c r="G30" s="14">
        <f>CustomerOrder!$E$14</f>
        <v>0</v>
      </c>
      <c r="H30" s="14">
        <f>CustomerOrder!$E$15</f>
        <v>0</v>
      </c>
      <c r="I30" s="14">
        <f>CustomerOrder!$E$16</f>
        <v>0</v>
      </c>
      <c r="J30" s="14">
        <f>CustomerOrder!$E$17</f>
        <v>0</v>
      </c>
      <c r="K30" s="14">
        <f>CustomerOrder!$E$18</f>
        <v>0</v>
      </c>
      <c r="L30" s="40">
        <f>SUM(B30:K30)</f>
        <v>0</v>
      </c>
      <c r="M30" s="10"/>
    </row>
    <row r="31" spans="1:13" ht="15" thickBot="1" x14ac:dyDescent="0.35">
      <c r="A31" s="11" t="s">
        <v>88</v>
      </c>
      <c r="B31" s="44" t="str">
        <f>CustomerOrder!$A$19</f>
        <v>2Y</v>
      </c>
      <c r="C31" s="44" t="s">
        <v>46</v>
      </c>
      <c r="D31" s="44" t="s">
        <v>47</v>
      </c>
      <c r="E31" s="44" t="s">
        <v>48</v>
      </c>
      <c r="F31" s="44" t="s">
        <v>49</v>
      </c>
      <c r="G31" s="44" t="s">
        <v>50</v>
      </c>
      <c r="H31" s="44" t="str">
        <f>CustomerOrder!$A$25</f>
        <v>14Y</v>
      </c>
      <c r="I31" s="68"/>
      <c r="J31" s="68"/>
      <c r="K31" s="68"/>
      <c r="L31" s="39" t="s">
        <v>44</v>
      </c>
      <c r="M31" s="10"/>
    </row>
    <row r="32" spans="1:13" ht="15" thickBot="1" x14ac:dyDescent="0.35">
      <c r="A32" s="13" t="s">
        <v>89</v>
      </c>
      <c r="B32" s="15">
        <f>CustomerOrder!$E$19</f>
        <v>0</v>
      </c>
      <c r="C32" s="15">
        <f>CustomerOrder!$E$20</f>
        <v>0</v>
      </c>
      <c r="D32" s="15">
        <f>CustomerOrder!$E$21</f>
        <v>0</v>
      </c>
      <c r="E32" s="15">
        <f>CustomerOrder!$E$22</f>
        <v>0</v>
      </c>
      <c r="F32" s="15">
        <f>CustomerOrder!$E$23</f>
        <v>0</v>
      </c>
      <c r="G32" s="15">
        <f>CustomerOrder!$E$24</f>
        <v>0</v>
      </c>
      <c r="H32" s="15">
        <f>CustomerOrder!$E$25</f>
        <v>0</v>
      </c>
      <c r="I32" s="79"/>
      <c r="J32" s="80"/>
      <c r="K32" s="81"/>
      <c r="L32" s="41">
        <f>SUM(B32:K32)</f>
        <v>0</v>
      </c>
      <c r="M32" s="10"/>
    </row>
    <row r="33" spans="1:13" ht="15" thickBot="1" x14ac:dyDescent="0.35">
      <c r="A33" s="8"/>
      <c r="B33" s="8"/>
      <c r="C33" s="8"/>
      <c r="D33" s="8"/>
      <c r="E33" s="8"/>
      <c r="F33" s="8"/>
      <c r="G33" s="8"/>
      <c r="H33" s="8"/>
      <c r="I33" s="8"/>
      <c r="J33" s="68" t="s">
        <v>44</v>
      </c>
      <c r="K33" s="68"/>
      <c r="L33" s="42">
        <f>SUM($L$30,$L$32)</f>
        <v>0</v>
      </c>
      <c r="M33" s="10"/>
    </row>
    <row r="34" spans="1:13" x14ac:dyDescent="0.3">
      <c r="A34" s="124" t="s">
        <v>90</v>
      </c>
      <c r="B34" s="124"/>
      <c r="C34" s="8"/>
      <c r="D34" s="8"/>
      <c r="E34" s="8"/>
      <c r="F34" s="8"/>
      <c r="G34" s="8"/>
      <c r="H34" s="8"/>
      <c r="I34" s="8"/>
      <c r="J34" s="8"/>
      <c r="K34" s="8"/>
      <c r="L34" s="8"/>
      <c r="M34" s="10"/>
    </row>
    <row r="35" spans="1:13" ht="15" thickBot="1" x14ac:dyDescent="0.35">
      <c r="A35" s="11" t="s">
        <v>88</v>
      </c>
      <c r="B35" s="44" t="str">
        <f>CustomerOrder!$A$9</f>
        <v>XS</v>
      </c>
      <c r="C35" s="44" t="str">
        <f>CustomerOrder!$A$10</f>
        <v>S</v>
      </c>
      <c r="D35" s="44" t="str">
        <f>CustomerOrder!$A$11</f>
        <v>M</v>
      </c>
      <c r="E35" s="44" t="str">
        <f>CustomerOrder!$A$12</f>
        <v>L</v>
      </c>
      <c r="F35" s="44" t="str">
        <f>CustomerOrder!$A$13</f>
        <v>XL</v>
      </c>
      <c r="G35" s="44" t="str">
        <f>CustomerOrder!$A$14</f>
        <v>2XL</v>
      </c>
      <c r="H35" s="44" t="str">
        <f>CustomerOrder!$A$15</f>
        <v>3XL</v>
      </c>
      <c r="I35" s="44" t="str">
        <f>CustomerOrder!$A$16</f>
        <v>4XL</v>
      </c>
      <c r="J35" s="44" t="str">
        <f>CustomerOrder!$A$17</f>
        <v>5XL</v>
      </c>
      <c r="K35" s="44" t="str">
        <f>CustomerOrder!$A$18</f>
        <v>7XL</v>
      </c>
      <c r="L35" s="39" t="s">
        <v>44</v>
      </c>
      <c r="M35" s="10"/>
    </row>
    <row r="36" spans="1:13" x14ac:dyDescent="0.3">
      <c r="A36" s="12" t="s">
        <v>89</v>
      </c>
      <c r="B36" s="16">
        <f>CustomerOrder!$I$9</f>
        <v>0</v>
      </c>
      <c r="C36" s="16">
        <f>CustomerOrder!$I$10</f>
        <v>0</v>
      </c>
      <c r="D36" s="16">
        <f>CustomerOrder!$I$11</f>
        <v>0</v>
      </c>
      <c r="E36" s="16">
        <f>CustomerOrder!$I$12</f>
        <v>0</v>
      </c>
      <c r="F36" s="16">
        <f>CustomerOrder!$I$13</f>
        <v>0</v>
      </c>
      <c r="G36" s="16">
        <f>CustomerOrder!$I$14</f>
        <v>0</v>
      </c>
      <c r="H36" s="16">
        <f>CustomerOrder!$I$15</f>
        <v>0</v>
      </c>
      <c r="I36" s="16">
        <f>CustomerOrder!$I$16</f>
        <v>0</v>
      </c>
      <c r="J36" s="16">
        <f>CustomerOrder!$I$17</f>
        <v>0</v>
      </c>
      <c r="K36" s="16">
        <f>CustomerOrder!$I$18</f>
        <v>0</v>
      </c>
      <c r="L36" s="40">
        <f>SUM(B36:K36)</f>
        <v>0</v>
      </c>
      <c r="M36" s="10"/>
    </row>
    <row r="37" spans="1:13" ht="15" thickBot="1" x14ac:dyDescent="0.35">
      <c r="A37" s="11" t="s">
        <v>88</v>
      </c>
      <c r="B37" s="44" t="str">
        <f>CustomerOrder!$A$19</f>
        <v>2Y</v>
      </c>
      <c r="C37" s="44" t="s">
        <v>46</v>
      </c>
      <c r="D37" s="44" t="s">
        <v>47</v>
      </c>
      <c r="E37" s="44" t="s">
        <v>48</v>
      </c>
      <c r="F37" s="44" t="s">
        <v>49</v>
      </c>
      <c r="G37" s="44" t="s">
        <v>50</v>
      </c>
      <c r="H37" s="44" t="str">
        <f>CustomerOrder!$A$25</f>
        <v>14Y</v>
      </c>
      <c r="I37" s="68"/>
      <c r="J37" s="68"/>
      <c r="K37" s="68"/>
      <c r="L37" s="39" t="s">
        <v>44</v>
      </c>
      <c r="M37" s="10"/>
    </row>
    <row r="38" spans="1:13" ht="15" thickBot="1" x14ac:dyDescent="0.35">
      <c r="A38" s="13" t="s">
        <v>89</v>
      </c>
      <c r="B38" s="17">
        <f>CustomerOrder!$I$19</f>
        <v>0</v>
      </c>
      <c r="C38" s="17">
        <f>CustomerOrder!$I$20</f>
        <v>0</v>
      </c>
      <c r="D38" s="17">
        <f>CustomerOrder!$I$21</f>
        <v>0</v>
      </c>
      <c r="E38" s="17">
        <f>CustomerOrder!$I$22</f>
        <v>0</v>
      </c>
      <c r="F38" s="17">
        <f>CustomerOrder!$I$23</f>
        <v>0</v>
      </c>
      <c r="G38" s="17">
        <f>CustomerOrder!$I$24</f>
        <v>0</v>
      </c>
      <c r="H38" s="17">
        <f>CustomerOrder!$I$25</f>
        <v>0</v>
      </c>
      <c r="I38" s="79"/>
      <c r="J38" s="80"/>
      <c r="K38" s="81"/>
      <c r="L38" s="41">
        <f>SUM(B38:K38)</f>
        <v>0</v>
      </c>
      <c r="M38" s="10"/>
    </row>
    <row r="39" spans="1:13" ht="15" thickBot="1" x14ac:dyDescent="0.35">
      <c r="A39" s="8"/>
      <c r="B39" s="8"/>
      <c r="C39" s="8"/>
      <c r="D39" s="8"/>
      <c r="E39" s="8"/>
      <c r="F39" s="8"/>
      <c r="G39" s="8"/>
      <c r="H39" s="8"/>
      <c r="I39" s="8"/>
      <c r="J39" s="68" t="s">
        <v>44</v>
      </c>
      <c r="K39" s="68"/>
      <c r="L39" s="42">
        <f>SUM($L$36,$L$38)</f>
        <v>0</v>
      </c>
      <c r="M39" s="10"/>
    </row>
    <row r="40" spans="1:13" ht="24" customHeight="1" x14ac:dyDescent="0.3">
      <c r="A40" s="10"/>
      <c r="B40" s="10"/>
      <c r="C40" s="10"/>
      <c r="D40" s="10"/>
      <c r="E40" s="10"/>
      <c r="F40" s="10"/>
      <c r="G40" s="10"/>
      <c r="H40" s="10"/>
      <c r="I40" s="10"/>
      <c r="J40" s="10"/>
      <c r="K40" s="10"/>
      <c r="L40" s="10"/>
      <c r="M40" s="10"/>
    </row>
    <row r="41" spans="1:13" ht="28.5" customHeight="1" thickBot="1" x14ac:dyDescent="0.45">
      <c r="A41" s="10"/>
      <c r="B41" s="10"/>
      <c r="C41" s="10"/>
      <c r="D41" s="10"/>
      <c r="E41" s="10"/>
      <c r="F41" s="10"/>
      <c r="G41" s="10"/>
      <c r="H41" s="10"/>
      <c r="I41" s="91" t="s">
        <v>91</v>
      </c>
      <c r="J41" s="91"/>
      <c r="K41" s="91"/>
      <c r="L41" s="45">
        <f>SUM($L$33,$L$39)</f>
        <v>0</v>
      </c>
      <c r="M41" s="10"/>
    </row>
    <row r="42" spans="1:13" x14ac:dyDescent="0.3">
      <c r="A42" s="10"/>
      <c r="B42" s="10"/>
      <c r="C42" s="10"/>
      <c r="D42" s="10"/>
      <c r="E42" s="10"/>
      <c r="F42" s="10"/>
      <c r="G42" s="10"/>
      <c r="H42" s="10"/>
      <c r="I42" s="10"/>
      <c r="J42" s="10"/>
      <c r="K42" s="10"/>
      <c r="L42" s="10"/>
      <c r="M42" s="10"/>
    </row>
    <row r="43" spans="1:13" x14ac:dyDescent="0.3">
      <c r="A43" s="10"/>
      <c r="B43" s="10"/>
      <c r="C43" s="10"/>
      <c r="D43" s="10"/>
      <c r="E43" s="10"/>
      <c r="F43" s="10"/>
      <c r="G43" s="10"/>
      <c r="H43" s="10"/>
      <c r="I43" s="10"/>
      <c r="J43" s="10"/>
      <c r="K43" s="10"/>
      <c r="L43" s="10"/>
      <c r="M43" s="10"/>
    </row>
    <row r="44" spans="1:13" x14ac:dyDescent="0.3">
      <c r="A44" s="10"/>
      <c r="B44" s="10"/>
      <c r="C44" s="10"/>
      <c r="D44" s="10"/>
      <c r="E44" s="10"/>
      <c r="F44" s="10"/>
      <c r="G44" s="10"/>
      <c r="H44" s="10"/>
      <c r="I44" s="10"/>
      <c r="J44" s="10"/>
      <c r="K44" s="10"/>
      <c r="L44" s="10"/>
      <c r="M44" s="10"/>
    </row>
    <row r="45" spans="1:13" x14ac:dyDescent="0.3">
      <c r="A45" s="10"/>
      <c r="B45" s="10"/>
      <c r="C45" s="10"/>
      <c r="D45" s="10"/>
      <c r="E45" s="10"/>
      <c r="F45" s="10"/>
      <c r="G45" s="10"/>
      <c r="H45" s="10"/>
      <c r="I45" s="10"/>
      <c r="J45" s="10"/>
      <c r="K45" s="10"/>
      <c r="L45" s="10"/>
      <c r="M45" s="10"/>
    </row>
  </sheetData>
  <sheetProtection sheet="1" objects="1" scenarios="1" selectLockedCells="1"/>
  <mergeCells count="69">
    <mergeCell ref="A22:B22"/>
    <mergeCell ref="A23:B23"/>
    <mergeCell ref="A24:B24"/>
    <mergeCell ref="A25:B25"/>
    <mergeCell ref="G26:I26"/>
    <mergeCell ref="G22:I22"/>
    <mergeCell ref="G23:I23"/>
    <mergeCell ref="G24:I24"/>
    <mergeCell ref="G25:I25"/>
    <mergeCell ref="A17:B17"/>
    <mergeCell ref="A11:B11"/>
    <mergeCell ref="A12:B12"/>
    <mergeCell ref="A13:B13"/>
    <mergeCell ref="A14:B14"/>
    <mergeCell ref="A16:B16"/>
    <mergeCell ref="A8:B8"/>
    <mergeCell ref="A9:B9"/>
    <mergeCell ref="A5:B5"/>
    <mergeCell ref="A3:B3"/>
    <mergeCell ref="A4:B4"/>
    <mergeCell ref="A6:B6"/>
    <mergeCell ref="G20:I20"/>
    <mergeCell ref="G21:I21"/>
    <mergeCell ref="G19:I19"/>
    <mergeCell ref="A28:B28"/>
    <mergeCell ref="A34:B34"/>
    <mergeCell ref="A19:B19"/>
    <mergeCell ref="A26:B26"/>
    <mergeCell ref="C20:F20"/>
    <mergeCell ref="C21:F21"/>
    <mergeCell ref="C22:F22"/>
    <mergeCell ref="C23:F23"/>
    <mergeCell ref="C24:F24"/>
    <mergeCell ref="C25:F25"/>
    <mergeCell ref="C26:F26"/>
    <mergeCell ref="A20:B20"/>
    <mergeCell ref="A21:B21"/>
    <mergeCell ref="I41:K41"/>
    <mergeCell ref="K3:M3"/>
    <mergeCell ref="K4:M7"/>
    <mergeCell ref="K8:M11"/>
    <mergeCell ref="K12:M15"/>
    <mergeCell ref="J39:K39"/>
    <mergeCell ref="C3:I3"/>
    <mergeCell ref="C4:I4"/>
    <mergeCell ref="C5:I5"/>
    <mergeCell ref="C6:I6"/>
    <mergeCell ref="C8:I8"/>
    <mergeCell ref="C9:I9"/>
    <mergeCell ref="C11:I11"/>
    <mergeCell ref="C12:I12"/>
    <mergeCell ref="C13:I13"/>
    <mergeCell ref="C14:I14"/>
    <mergeCell ref="I37:K37"/>
    <mergeCell ref="I38:K38"/>
    <mergeCell ref="I32:K32"/>
    <mergeCell ref="I31:K31"/>
    <mergeCell ref="K1:M1"/>
    <mergeCell ref="D1:J1"/>
    <mergeCell ref="C16:I16"/>
    <mergeCell ref="C17:I17"/>
    <mergeCell ref="J33:K33"/>
    <mergeCell ref="J20:M20"/>
    <mergeCell ref="J21:M21"/>
    <mergeCell ref="J22:M22"/>
    <mergeCell ref="J23:M23"/>
    <mergeCell ref="J24:M24"/>
    <mergeCell ref="J25:M25"/>
    <mergeCell ref="J26:M26"/>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072B9464F590418D18019555A8D2DD" ma:contentTypeVersion="16" ma:contentTypeDescription="Create a new document." ma:contentTypeScope="" ma:versionID="599d221af63cf31bd33cc1d42239bfee">
  <xsd:schema xmlns:xsd="http://www.w3.org/2001/XMLSchema" xmlns:xs="http://www.w3.org/2001/XMLSchema" xmlns:p="http://schemas.microsoft.com/office/2006/metadata/properties" xmlns:ns2="8db1c70c-9140-4d6c-b918-27db4920cc2e" xmlns:ns3="590b1c06-08ff-489b-827f-8101e5db89d1" targetNamespace="http://schemas.microsoft.com/office/2006/metadata/properties" ma:root="true" ma:fieldsID="78dd3aefe8ec75d3ddb936db20bff694" ns2:_="" ns3:_="">
    <xsd:import namespace="8db1c70c-9140-4d6c-b918-27db4920cc2e"/>
    <xsd:import namespace="590b1c06-08ff-489b-827f-8101e5db8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1c70c-9140-4d6c-b918-27db4920c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8ac680-1c76-4964-a24f-d5d88f4cd0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b1c06-08ff-489b-827f-8101e5db89d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1fe68ae-cd60-4fe8-b936-108c76769dd5}" ma:internalName="TaxCatchAll" ma:showField="CatchAllData" ma:web="590b1c06-08ff-489b-827f-8101e5db8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b1c70c-9140-4d6c-b918-27db4920cc2e">
      <Terms xmlns="http://schemas.microsoft.com/office/infopath/2007/PartnerControls"/>
    </lcf76f155ced4ddcb4097134ff3c332f>
    <TaxCatchAll xmlns="590b1c06-08ff-489b-827f-8101e5db89d1" xsi:nil="true"/>
  </documentManagement>
</p:properties>
</file>

<file path=customXml/itemProps1.xml><?xml version="1.0" encoding="utf-8"?>
<ds:datastoreItem xmlns:ds="http://schemas.openxmlformats.org/officeDocument/2006/customXml" ds:itemID="{12DD52B9-75C2-4C19-B9CE-1DB785E259D8}">
  <ds:schemaRefs>
    <ds:schemaRef ds:uri="http://schemas.microsoft.com/sharepoint/v3/contenttype/forms"/>
  </ds:schemaRefs>
</ds:datastoreItem>
</file>

<file path=customXml/itemProps2.xml><?xml version="1.0" encoding="utf-8"?>
<ds:datastoreItem xmlns:ds="http://schemas.openxmlformats.org/officeDocument/2006/customXml" ds:itemID="{4BF1920E-A483-4583-868B-E14844D4C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1c70c-9140-4d6c-b918-27db4920cc2e"/>
    <ds:schemaRef ds:uri="590b1c06-08ff-489b-827f-8101e5db8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0B38D-66A7-4BD7-B25B-5CB8A78B9303}">
  <ds:schemaRefs>
    <ds:schemaRef ds:uri="http://schemas.microsoft.com/office/2006/documentManagement/types"/>
    <ds:schemaRef ds:uri="http://purl.org/dc/terms/"/>
    <ds:schemaRef ds:uri="http://purl.org/dc/elements/1.1/"/>
    <ds:schemaRef ds:uri="13945d42-336d-4f45-9456-5499fe2a3b86"/>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 ds:uri="8db1c70c-9140-4d6c-b918-27db4920cc2e"/>
    <ds:schemaRef ds:uri="590b1c06-08ff-489b-827f-8101e5db89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CustomerOrder</vt:lpstr>
      <vt:lpstr>FactoryOrder</vt:lpstr>
      <vt:lpstr>CLUB</vt:lpstr>
      <vt:lpstr>DESIGN</vt:lpstr>
      <vt:lpstr>FABRIC</vt:lpstr>
      <vt:lpstr>ITEMCODE</vt:lpstr>
      <vt:lpstr>PRICELS</vt:lpstr>
      <vt:lpstr>PRICESS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Bailey March</dc:creator>
  <cp:keywords/>
  <dc:description/>
  <cp:lastModifiedBy>Bailey March</cp:lastModifiedBy>
  <cp:revision/>
  <dcterms:created xsi:type="dcterms:W3CDTF">2019-10-28T23:53:33Z</dcterms:created>
  <dcterms:modified xsi:type="dcterms:W3CDTF">2023-10-06T03:17:50Z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0x01010021072B9464F590418D18019555A8D2DD</vt:lpwstr>
  </property>
  <property fmtid="{D5CDD505-2E9C-101B-9397-08002B2CF9AE}" pid="3" name="MediaServiceImageTags">
    <vt:lpwstr/>
  </property>
</Properties>
</file>